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90" windowWidth="15600" windowHeight="9240"/>
  </bookViews>
  <sheets>
    <sheet name="Zadání" sheetId="2" r:id="rId1"/>
    <sheet name="L1-formátování" sheetId="1" r:id="rId2"/>
    <sheet name="L2-základní vzorce" sheetId="3" r:id="rId3"/>
    <sheet name="L4-zpracování dat" sheetId="4" r:id="rId4"/>
    <sheet name="L4-zpracování dat zal" sheetId="6" state="hidden" r:id="rId5"/>
    <sheet name="L5-analýza" sheetId="5" r:id="rId6"/>
  </sheets>
  <definedNames>
    <definedName name="_xlnm._FilterDatabase" localSheetId="2" hidden="1">'L2-základní vzorce'!$A$1:$Q$591</definedName>
    <definedName name="solver_adj" localSheetId="5" hidden="1">'L5-analýza'!$F$3</definedName>
    <definedName name="solver_cvg" localSheetId="5" hidden="1">0.0001</definedName>
    <definedName name="solver_drv" localSheetId="5" hidden="1">1</definedName>
    <definedName name="solver_eng" localSheetId="5" hidden="1">1</definedName>
    <definedName name="solver_est" localSheetId="5" hidden="1">1</definedName>
    <definedName name="solver_itr" localSheetId="5" hidden="1">100</definedName>
    <definedName name="solver_lin" localSheetId="5" hidden="1">2</definedName>
    <definedName name="solver_mip" localSheetId="5" hidden="1">2147483647</definedName>
    <definedName name="solver_mni" localSheetId="5" hidden="1">30</definedName>
    <definedName name="solver_mrt" localSheetId="5" hidden="1">0.075</definedName>
    <definedName name="solver_msl" localSheetId="5" hidden="1">2</definedName>
    <definedName name="solver_neg" localSheetId="5" hidden="1">2</definedName>
    <definedName name="solver_nod" localSheetId="5" hidden="1">2147483647</definedName>
    <definedName name="solver_num" localSheetId="5" hidden="1">0</definedName>
    <definedName name="solver_nwt" localSheetId="5" hidden="1">1</definedName>
    <definedName name="solver_opt" localSheetId="5" hidden="1">'L5-analýza'!$I$2</definedName>
    <definedName name="solver_pre" localSheetId="5" hidden="1">0.000001</definedName>
    <definedName name="solver_rbv" localSheetId="5" hidden="1">1</definedName>
    <definedName name="solver_rlx" localSheetId="5" hidden="1">1</definedName>
    <definedName name="solver_rsd" localSheetId="5" hidden="1">0</definedName>
    <definedName name="solver_scl" localSheetId="5" hidden="1">2</definedName>
    <definedName name="solver_sho" localSheetId="5" hidden="1">2</definedName>
    <definedName name="solver_ssz" localSheetId="5" hidden="1">100</definedName>
    <definedName name="solver_tim" localSheetId="5" hidden="1">100</definedName>
    <definedName name="solver_tol" localSheetId="5" hidden="1">0.05</definedName>
    <definedName name="solver_typ" localSheetId="5" hidden="1">3</definedName>
    <definedName name="solver_val" localSheetId="5" hidden="1">15000</definedName>
    <definedName name="solver_ver" localSheetId="5" hidden="1">3</definedName>
  </definedNames>
  <calcPr calcId="145621"/>
</workbook>
</file>

<file path=xl/calcChain.xml><?xml version="1.0" encoding="utf-8"?>
<calcChain xmlns="http://schemas.openxmlformats.org/spreadsheetml/2006/main">
  <c r="C41" i="2" l="1"/>
  <c r="B33" i="2"/>
  <c r="B34" i="2" s="1"/>
  <c r="B35" i="2" s="1"/>
  <c r="B36" i="2" s="1"/>
  <c r="B37" i="2" s="1"/>
  <c r="B38" i="2" s="1"/>
  <c r="B40" i="2" s="1"/>
  <c r="B41" i="2" s="1"/>
  <c r="I13" i="5" l="1"/>
  <c r="C13" i="5" s="1"/>
  <c r="C12" i="5"/>
  <c r="I8" i="5"/>
  <c r="I9" i="5" s="1"/>
  <c r="I10" i="5" s="1"/>
  <c r="I11" i="5" s="1"/>
  <c r="C11" i="5" s="1"/>
  <c r="C7" i="5"/>
  <c r="A7" i="5"/>
  <c r="A8" i="5" s="1"/>
  <c r="A9" i="5" s="1"/>
  <c r="E6" i="5"/>
  <c r="C6" i="5"/>
  <c r="G3" i="5"/>
  <c r="B3" i="5"/>
  <c r="E1" i="5" s="1"/>
  <c r="C8" i="5" l="1"/>
  <c r="B6" i="5"/>
  <c r="A10" i="5"/>
  <c r="C9" i="5"/>
  <c r="C10" i="5"/>
  <c r="I14" i="5"/>
  <c r="E7" i="5"/>
  <c r="D6" i="5"/>
  <c r="F6" i="5" s="1"/>
  <c r="M19" i="1"/>
  <c r="M20" i="1" s="1"/>
  <c r="L19" i="1"/>
  <c r="C19" i="1"/>
  <c r="B20" i="1" s="1"/>
  <c r="D19" i="1"/>
  <c r="E19" i="1"/>
  <c r="E20" i="1" s="1"/>
  <c r="F19" i="1"/>
  <c r="G19" i="1"/>
  <c r="G20" i="1" s="1"/>
  <c r="H19" i="1"/>
  <c r="I19" i="1"/>
  <c r="I20" i="1" s="1"/>
  <c r="J19" i="1"/>
  <c r="K19" i="1"/>
  <c r="J20" i="1" s="1"/>
  <c r="B19" i="1"/>
  <c r="L20" i="1" l="1"/>
  <c r="H20" i="1"/>
  <c r="F20" i="1"/>
  <c r="D20" i="1"/>
  <c r="K20" i="1"/>
  <c r="I21" i="1" s="1"/>
  <c r="C20" i="1"/>
  <c r="B21" i="1" s="1"/>
  <c r="B7" i="5"/>
  <c r="G6" i="5"/>
  <c r="C14" i="5"/>
  <c r="I15" i="5"/>
  <c r="A11" i="5"/>
  <c r="E8" i="5"/>
  <c r="M21" i="1"/>
  <c r="E21" i="1" l="1"/>
  <c r="F21" i="1"/>
  <c r="K21" i="1"/>
  <c r="K22" i="1" s="1"/>
  <c r="J23" i="1" s="1"/>
  <c r="L21" i="1"/>
  <c r="J21" i="1"/>
  <c r="J22" i="1" s="1"/>
  <c r="C21" i="1"/>
  <c r="C22" i="1" s="1"/>
  <c r="D21" i="1"/>
  <c r="D22" i="1" s="1"/>
  <c r="G21" i="1"/>
  <c r="G22" i="1" s="1"/>
  <c r="H21" i="1"/>
  <c r="H22" i="1" s="1"/>
  <c r="E9" i="5"/>
  <c r="A12" i="5"/>
  <c r="C15" i="5"/>
  <c r="I16" i="5"/>
  <c r="D7" i="5"/>
  <c r="F7" i="5" s="1"/>
  <c r="B8" i="5" s="1"/>
  <c r="L22" i="1"/>
  <c r="M22" i="1"/>
  <c r="M23" i="1" s="1"/>
  <c r="H23" i="1" l="1"/>
  <c r="F22" i="1"/>
  <c r="F23" i="1" s="1"/>
  <c r="I22" i="1"/>
  <c r="E22" i="1"/>
  <c r="D23" i="1" s="1"/>
  <c r="B22" i="1"/>
  <c r="B23" i="1" s="1"/>
  <c r="D8" i="5"/>
  <c r="F8" i="5" s="1"/>
  <c r="B9" i="5" s="1"/>
  <c r="G7" i="5"/>
  <c r="C16" i="5"/>
  <c r="I17" i="5"/>
  <c r="E10" i="5"/>
  <c r="A13" i="5"/>
  <c r="K23" i="1"/>
  <c r="L23" i="1"/>
  <c r="L24" i="1" s="1"/>
  <c r="D24" i="1" l="1"/>
  <c r="G23" i="1"/>
  <c r="G24" i="1" s="1"/>
  <c r="I23" i="1"/>
  <c r="J24" i="1"/>
  <c r="M24" i="1"/>
  <c r="M25" i="1" s="1"/>
  <c r="C23" i="1"/>
  <c r="C24" i="1" s="1"/>
  <c r="E23" i="1"/>
  <c r="F24" i="1"/>
  <c r="H24" i="1"/>
  <c r="D9" i="5"/>
  <c r="F9" i="5" s="1"/>
  <c r="B10" i="5" s="1"/>
  <c r="E11" i="5"/>
  <c r="C17" i="5"/>
  <c r="I18" i="5"/>
  <c r="G8" i="5"/>
  <c r="A14" i="5"/>
  <c r="F25" i="1"/>
  <c r="K24" i="1"/>
  <c r="K25" i="1" s="1"/>
  <c r="I24" i="1"/>
  <c r="G25" i="1" s="1"/>
  <c r="E24" i="1" l="1"/>
  <c r="E25" i="1" s="1"/>
  <c r="B24" i="1"/>
  <c r="B25" i="1" s="1"/>
  <c r="C25" i="1"/>
  <c r="D10" i="5"/>
  <c r="F10" i="5" s="1"/>
  <c r="B11" i="5" s="1"/>
  <c r="G9" i="5"/>
  <c r="A15" i="5"/>
  <c r="C18" i="5"/>
  <c r="I19" i="5"/>
  <c r="E12" i="5"/>
  <c r="K26" i="1"/>
  <c r="L25" i="1"/>
  <c r="J25" i="1"/>
  <c r="J26" i="1" s="1"/>
  <c r="I25" i="1"/>
  <c r="H25" i="1"/>
  <c r="F26" i="1" s="1"/>
  <c r="E26" i="1"/>
  <c r="I26" i="1" l="1"/>
  <c r="I27" i="1" s="1"/>
  <c r="D25" i="1"/>
  <c r="D26" i="1" s="1"/>
  <c r="B26" i="1"/>
  <c r="B27" i="1" s="1"/>
  <c r="C26" i="1"/>
  <c r="D11" i="5"/>
  <c r="F11" i="5" s="1"/>
  <c r="B12" i="5" s="1"/>
  <c r="E13" i="5"/>
  <c r="C19" i="5"/>
  <c r="I20" i="5"/>
  <c r="G10" i="5"/>
  <c r="A16" i="5"/>
  <c r="D27" i="1"/>
  <c r="C27" i="1"/>
  <c r="H26" i="1"/>
  <c r="H27" i="1" s="1"/>
  <c r="G26" i="1"/>
  <c r="L26" i="1"/>
  <c r="L27" i="1" s="1"/>
  <c r="M26" i="1"/>
  <c r="D12" i="5" l="1"/>
  <c r="F12" i="5" s="1"/>
  <c r="B13" i="5" s="1"/>
  <c r="G11" i="5"/>
  <c r="A17" i="5"/>
  <c r="C20" i="5"/>
  <c r="I21" i="5"/>
  <c r="E14" i="5"/>
  <c r="J27" i="1"/>
  <c r="F27" i="1"/>
  <c r="B28" i="1"/>
  <c r="M27" i="1"/>
  <c r="M28" i="1" s="1"/>
  <c r="G27" i="1"/>
  <c r="G28" i="1" s="1"/>
  <c r="K27" i="1"/>
  <c r="E27" i="1"/>
  <c r="E28" i="1" s="1"/>
  <c r="F28" i="1" l="1"/>
  <c r="E29" i="1" s="1"/>
  <c r="D13" i="5"/>
  <c r="F13" i="5" s="1"/>
  <c r="G13" i="5" s="1"/>
  <c r="E15" i="5"/>
  <c r="C21" i="5"/>
  <c r="I22" i="5"/>
  <c r="G12" i="5"/>
  <c r="A18" i="5"/>
  <c r="C28" i="1"/>
  <c r="B29" i="1" s="1"/>
  <c r="D28" i="1"/>
  <c r="D29" i="1" s="1"/>
  <c r="L28" i="1"/>
  <c r="M29" i="1" s="1"/>
  <c r="K28" i="1"/>
  <c r="K29" i="1" s="1"/>
  <c r="J28" i="1"/>
  <c r="I28" i="1"/>
  <c r="H28" i="1"/>
  <c r="I29" i="1" l="1"/>
  <c r="B14" i="5"/>
  <c r="A19" i="5"/>
  <c r="C22" i="5"/>
  <c r="I23" i="5"/>
  <c r="E16" i="5"/>
  <c r="H29" i="1"/>
  <c r="J29" i="1"/>
  <c r="G29" i="1"/>
  <c r="G30" i="1" s="1"/>
  <c r="L29" i="1"/>
  <c r="L30" i="1" s="1"/>
  <c r="F29" i="1"/>
  <c r="C29" i="1"/>
  <c r="C30" i="1" s="1"/>
  <c r="A20" i="5" l="1"/>
  <c r="E17" i="5"/>
  <c r="C23" i="5"/>
  <c r="I24" i="5"/>
  <c r="D14" i="5"/>
  <c r="F14" i="5" s="1"/>
  <c r="G14" i="5" s="1"/>
  <c r="J30" i="1"/>
  <c r="M30" i="1"/>
  <c r="M31" i="1" s="1"/>
  <c r="K30" i="1"/>
  <c r="I30" i="1"/>
  <c r="F30" i="1"/>
  <c r="E30" i="1"/>
  <c r="H30" i="1"/>
  <c r="G31" i="1" s="1"/>
  <c r="D30" i="1"/>
  <c r="B30" i="1"/>
  <c r="D31" i="1" l="1"/>
  <c r="F31" i="1"/>
  <c r="K31" i="1"/>
  <c r="B15" i="5"/>
  <c r="C24" i="5"/>
  <c r="I25" i="5"/>
  <c r="E18" i="5"/>
  <c r="A21" i="5"/>
  <c r="J31" i="1"/>
  <c r="C31" i="1"/>
  <c r="B31" i="1"/>
  <c r="H31" i="1"/>
  <c r="F32" i="1" s="1"/>
  <c r="E31" i="1"/>
  <c r="E32" i="1" s="1"/>
  <c r="I31" i="1"/>
  <c r="L31" i="1"/>
  <c r="L32" i="1" s="1"/>
  <c r="M32" i="1" l="1"/>
  <c r="M33" i="1" s="1"/>
  <c r="B32" i="1"/>
  <c r="J32" i="1"/>
  <c r="A22" i="5"/>
  <c r="E19" i="5"/>
  <c r="C25" i="5"/>
  <c r="I26" i="5"/>
  <c r="D15" i="5"/>
  <c r="F15" i="5" s="1"/>
  <c r="G15" i="5" s="1"/>
  <c r="D32" i="1"/>
  <c r="D33" i="1" s="1"/>
  <c r="I32" i="1"/>
  <c r="H32" i="1"/>
  <c r="H33" i="1" s="1"/>
  <c r="C32" i="1"/>
  <c r="C33" i="1" s="1"/>
  <c r="K32" i="1"/>
  <c r="K33" i="1" s="1"/>
  <c r="G32" i="1"/>
  <c r="B33" i="1" l="1"/>
  <c r="B34" i="1" s="1"/>
  <c r="B16" i="5"/>
  <c r="C26" i="5"/>
  <c r="I27" i="5"/>
  <c r="E20" i="5"/>
  <c r="A23" i="5"/>
  <c r="L33" i="1"/>
  <c r="F33" i="1"/>
  <c r="G33" i="1"/>
  <c r="I33" i="1"/>
  <c r="J33" i="1"/>
  <c r="E33" i="1"/>
  <c r="E34" i="1" l="1"/>
  <c r="A24" i="5"/>
  <c r="E21" i="5"/>
  <c r="C27" i="5"/>
  <c r="I28" i="5"/>
  <c r="D16" i="5"/>
  <c r="F16" i="5" s="1"/>
  <c r="G16" i="5" s="1"/>
  <c r="D34" i="1"/>
  <c r="C34" i="1"/>
  <c r="L34" i="1"/>
  <c r="M34" i="1"/>
  <c r="M35" i="1" s="1"/>
  <c r="K34" i="1"/>
  <c r="J34" i="1"/>
  <c r="J35" i="1" s="1"/>
  <c r="I34" i="1"/>
  <c r="G34" i="1"/>
  <c r="F34" i="1"/>
  <c r="H34" i="1"/>
  <c r="H35" i="1" s="1"/>
  <c r="B17" i="5" l="1"/>
  <c r="C28" i="5"/>
  <c r="I29" i="5"/>
  <c r="E22" i="5"/>
  <c r="A25" i="5"/>
  <c r="G35" i="1"/>
  <c r="C35" i="1"/>
  <c r="B35" i="1"/>
  <c r="E35" i="1"/>
  <c r="E36" i="1" s="1"/>
  <c r="F35" i="1"/>
  <c r="F36" i="1" s="1"/>
  <c r="I35" i="1"/>
  <c r="I36" i="1" s="1"/>
  <c r="K35" i="1"/>
  <c r="L35" i="1"/>
  <c r="L36" i="1" s="1"/>
  <c r="D35" i="1"/>
  <c r="A26" i="5" l="1"/>
  <c r="E23" i="5"/>
  <c r="C29" i="5"/>
  <c r="I30" i="5"/>
  <c r="D17" i="5"/>
  <c r="F17" i="5" s="1"/>
  <c r="G17" i="5" s="1"/>
  <c r="C36" i="1"/>
  <c r="J36" i="1"/>
  <c r="H36" i="1"/>
  <c r="D36" i="1"/>
  <c r="D37" i="1" s="1"/>
  <c r="K36" i="1"/>
  <c r="B36" i="1"/>
  <c r="M36" i="1"/>
  <c r="M37" i="1" s="1"/>
  <c r="G36" i="1"/>
  <c r="G37" i="1" s="1"/>
  <c r="F37" i="1" l="1"/>
  <c r="J37" i="1"/>
  <c r="E37" i="1"/>
  <c r="B18" i="5"/>
  <c r="C30" i="5"/>
  <c r="I31" i="5"/>
  <c r="E24" i="5"/>
  <c r="A27" i="5"/>
  <c r="D38" i="1"/>
  <c r="E38" i="1"/>
  <c r="L37" i="1"/>
  <c r="M38" i="1" s="1"/>
  <c r="B37" i="1"/>
  <c r="K37" i="1"/>
  <c r="K38" i="1" s="1"/>
  <c r="H37" i="1"/>
  <c r="G38" i="1" s="1"/>
  <c r="C37" i="1"/>
  <c r="C38" i="1" s="1"/>
  <c r="C39" i="1" s="1"/>
  <c r="I37" i="1"/>
  <c r="A28" i="5" l="1"/>
  <c r="E25" i="5"/>
  <c r="C31" i="5"/>
  <c r="I32" i="5"/>
  <c r="D18" i="5"/>
  <c r="F18" i="5" s="1"/>
  <c r="G18" i="5" s="1"/>
  <c r="I38" i="1"/>
  <c r="H38" i="1"/>
  <c r="B38" i="1"/>
  <c r="B39" i="1" s="1"/>
  <c r="L38" i="1"/>
  <c r="L39" i="1" s="1"/>
  <c r="J38" i="1"/>
  <c r="J39" i="1" s="1"/>
  <c r="F38" i="1"/>
  <c r="F39" i="1" s="1"/>
  <c r="D39" i="1" l="1"/>
  <c r="B40" i="1" s="1"/>
  <c r="B19" i="5"/>
  <c r="C32" i="5"/>
  <c r="I33" i="5"/>
  <c r="E26" i="5"/>
  <c r="A29" i="5"/>
  <c r="I39" i="1"/>
  <c r="G39" i="1"/>
  <c r="H39" i="1"/>
  <c r="H40" i="1" s="1"/>
  <c r="M39" i="1"/>
  <c r="M40" i="1" s="1"/>
  <c r="E39" i="1"/>
  <c r="E40" i="1" s="1"/>
  <c r="K39" i="1"/>
  <c r="K40" i="1" s="1"/>
  <c r="J40" i="1" l="1"/>
  <c r="I40" i="1"/>
  <c r="I41" i="1" s="1"/>
  <c r="A30" i="5"/>
  <c r="E27" i="5"/>
  <c r="C33" i="5"/>
  <c r="I34" i="5"/>
  <c r="D19" i="5"/>
  <c r="F19" i="5" s="1"/>
  <c r="G19" i="5" s="1"/>
  <c r="F40" i="1"/>
  <c r="F41" i="1" s="1"/>
  <c r="G40" i="1"/>
  <c r="G41" i="1" s="1"/>
  <c r="L40" i="1"/>
  <c r="L41" i="1" s="1"/>
  <c r="C40" i="1"/>
  <c r="D40" i="1"/>
  <c r="D41" i="1" s="1"/>
  <c r="G42" i="1" l="1"/>
  <c r="H41" i="1"/>
  <c r="F42" i="1"/>
  <c r="B20" i="5"/>
  <c r="C34" i="5"/>
  <c r="I35" i="5"/>
  <c r="E28" i="5"/>
  <c r="A31" i="5"/>
  <c r="K41" i="1"/>
  <c r="E41" i="1"/>
  <c r="E42" i="1" s="1"/>
  <c r="C41" i="1"/>
  <c r="B41" i="1"/>
  <c r="M41" i="1"/>
  <c r="M42" i="1" s="1"/>
  <c r="J41" i="1"/>
  <c r="K42" i="1" l="1"/>
  <c r="B42" i="1"/>
  <c r="E43" i="1"/>
  <c r="A32" i="5"/>
  <c r="E29" i="5"/>
  <c r="C35" i="5"/>
  <c r="I36" i="5"/>
  <c r="D20" i="5"/>
  <c r="F20" i="5" s="1"/>
  <c r="G20" i="5" s="1"/>
  <c r="J42" i="1"/>
  <c r="H42" i="1"/>
  <c r="I42" i="1"/>
  <c r="I43" i="1" s="1"/>
  <c r="D42" i="1"/>
  <c r="D43" i="1" s="1"/>
  <c r="C42" i="1"/>
  <c r="L42" i="1"/>
  <c r="L43" i="1" s="1"/>
  <c r="C43" i="1" l="1"/>
  <c r="C44" i="1" s="1"/>
  <c r="J43" i="1"/>
  <c r="B21" i="5"/>
  <c r="C36" i="5"/>
  <c r="I37" i="5"/>
  <c r="E30" i="5"/>
  <c r="A33" i="5"/>
  <c r="M43" i="1"/>
  <c r="M44" i="1" s="1"/>
  <c r="K43" i="1"/>
  <c r="K44" i="1" s="1"/>
  <c r="B43" i="1"/>
  <c r="B44" i="1" s="1"/>
  <c r="H43" i="1"/>
  <c r="H44" i="1" s="1"/>
  <c r="F43" i="1"/>
  <c r="G43" i="1"/>
  <c r="G44" i="1" s="1"/>
  <c r="A34" i="5" l="1"/>
  <c r="E31" i="5"/>
  <c r="C37" i="5"/>
  <c r="I38" i="5"/>
  <c r="D21" i="5"/>
  <c r="F21" i="5" s="1"/>
  <c r="G21" i="5" s="1"/>
  <c r="L44" i="1"/>
  <c r="L45" i="1" s="1"/>
  <c r="I44" i="1"/>
  <c r="F44" i="1"/>
  <c r="F45" i="1" s="1"/>
  <c r="E44" i="1"/>
  <c r="M45" i="1"/>
  <c r="M46" i="1" s="1"/>
  <c r="J44" i="1"/>
  <c r="D44" i="1"/>
  <c r="J45" i="1" l="1"/>
  <c r="E45" i="1"/>
  <c r="I45" i="1"/>
  <c r="K45" i="1"/>
  <c r="B22" i="5"/>
  <c r="C38" i="5"/>
  <c r="I39" i="5"/>
  <c r="E32" i="5"/>
  <c r="A35" i="5"/>
  <c r="D45" i="1"/>
  <c r="D46" i="1" s="1"/>
  <c r="C45" i="1"/>
  <c r="K46" i="1"/>
  <c r="G45" i="1"/>
  <c r="J46" i="1"/>
  <c r="B45" i="1"/>
  <c r="B46" i="1" s="1"/>
  <c r="L46" i="1"/>
  <c r="L47" i="1" s="1"/>
  <c r="H45" i="1"/>
  <c r="H46" i="1" s="1"/>
  <c r="G46" i="1" l="1"/>
  <c r="I46" i="1"/>
  <c r="I47" i="1" s="1"/>
  <c r="A36" i="5"/>
  <c r="E33" i="5"/>
  <c r="C39" i="5"/>
  <c r="I40" i="5"/>
  <c r="D22" i="5"/>
  <c r="F22" i="5" s="1"/>
  <c r="G22" i="5" s="1"/>
  <c r="M47" i="1"/>
  <c r="M48" i="1" s="1"/>
  <c r="F46" i="1"/>
  <c r="F47" i="1" s="1"/>
  <c r="J47" i="1"/>
  <c r="J48" i="1" s="1"/>
  <c r="K47" i="1"/>
  <c r="E46" i="1"/>
  <c r="E47" i="1" s="1"/>
  <c r="C46" i="1"/>
  <c r="F48" i="1" l="1"/>
  <c r="H47" i="1"/>
  <c r="E48" i="1"/>
  <c r="E49" i="1" s="1"/>
  <c r="G47" i="1"/>
  <c r="G48" i="1" s="1"/>
  <c r="B23" i="5"/>
  <c r="C40" i="5"/>
  <c r="I41" i="5"/>
  <c r="E34" i="5"/>
  <c r="A37" i="5"/>
  <c r="H48" i="1"/>
  <c r="L48" i="1"/>
  <c r="C47" i="1"/>
  <c r="K48" i="1"/>
  <c r="K49" i="1" s="1"/>
  <c r="D47" i="1"/>
  <c r="D48" i="1" s="1"/>
  <c r="D49" i="1" s="1"/>
  <c r="I48" i="1"/>
  <c r="B47" i="1"/>
  <c r="B48" i="1" s="1"/>
  <c r="A38" i="5" l="1"/>
  <c r="E35" i="5"/>
  <c r="C41" i="5"/>
  <c r="I42" i="5"/>
  <c r="D23" i="5"/>
  <c r="F23" i="5" s="1"/>
  <c r="G23" i="5" s="1"/>
  <c r="L49" i="1"/>
  <c r="K50" i="1" s="1"/>
  <c r="H49" i="1"/>
  <c r="G49" i="1"/>
  <c r="I49" i="1"/>
  <c r="F49" i="1"/>
  <c r="C48" i="1"/>
  <c r="C49" i="1" s="1"/>
  <c r="C50" i="1" s="1"/>
  <c r="M49" i="1"/>
  <c r="M50" i="1" s="1"/>
  <c r="J49" i="1"/>
  <c r="J50" i="1" s="1"/>
  <c r="B24" i="5" l="1"/>
  <c r="C42" i="5"/>
  <c r="I43" i="5"/>
  <c r="E36" i="5"/>
  <c r="A39" i="5"/>
  <c r="I50" i="1"/>
  <c r="I51" i="1" s="1"/>
  <c r="H50" i="1"/>
  <c r="B49" i="1"/>
  <c r="B50" i="1" s="1"/>
  <c r="F50" i="1"/>
  <c r="E50" i="1"/>
  <c r="E51" i="1" s="1"/>
  <c r="G50" i="1"/>
  <c r="L50" i="1"/>
  <c r="L51" i="1" s="1"/>
  <c r="D50" i="1"/>
  <c r="A40" i="5" l="1"/>
  <c r="E37" i="5"/>
  <c r="C43" i="5"/>
  <c r="I44" i="5"/>
  <c r="D24" i="5"/>
  <c r="F24" i="5" s="1"/>
  <c r="G24" i="5" s="1"/>
  <c r="M51" i="1"/>
  <c r="M52" i="1" s="1"/>
  <c r="K51" i="1"/>
  <c r="J51" i="1"/>
  <c r="J52" i="1" s="1"/>
  <c r="D51" i="1"/>
  <c r="G51" i="1"/>
  <c r="F51" i="1"/>
  <c r="B51" i="1"/>
  <c r="H51" i="1"/>
  <c r="H52" i="1" s="1"/>
  <c r="C51" i="1"/>
  <c r="I52" i="1" l="1"/>
  <c r="H53" i="1" s="1"/>
  <c r="B25" i="5"/>
  <c r="C44" i="5"/>
  <c r="I45" i="5"/>
  <c r="E38" i="5"/>
  <c r="A41" i="5"/>
  <c r="F52" i="1"/>
  <c r="D52" i="1"/>
  <c r="L52" i="1"/>
  <c r="C52" i="1"/>
  <c r="B52" i="1"/>
  <c r="B53" i="1" s="1"/>
  <c r="G52" i="1"/>
  <c r="G53" i="1" s="1"/>
  <c r="K52" i="1"/>
  <c r="J53" i="1" s="1"/>
  <c r="E52" i="1"/>
  <c r="E53" i="1" s="1"/>
  <c r="I53" i="1" l="1"/>
  <c r="F53" i="1"/>
  <c r="L53" i="1"/>
  <c r="A42" i="5"/>
  <c r="E39" i="5"/>
  <c r="C45" i="5"/>
  <c r="I46" i="5"/>
  <c r="D25" i="5"/>
  <c r="F25" i="5" s="1"/>
  <c r="B26" i="5" s="1"/>
  <c r="K53" i="1"/>
  <c r="C53" i="1"/>
  <c r="M53" i="1"/>
  <c r="D53" i="1"/>
  <c r="D26" i="5" l="1"/>
  <c r="F26" i="5" s="1"/>
  <c r="G26" i="5" s="1"/>
  <c r="G25" i="5"/>
  <c r="C46" i="5"/>
  <c r="I47" i="5"/>
  <c r="E40" i="5"/>
  <c r="A43" i="5"/>
  <c r="E42" i="5"/>
  <c r="E41" i="5" l="1"/>
  <c r="C47" i="5"/>
  <c r="I48" i="5"/>
  <c r="B27" i="5"/>
  <c r="A44" i="5"/>
  <c r="E43" i="5"/>
  <c r="D27" i="5" l="1"/>
  <c r="F27" i="5" s="1"/>
  <c r="B28" i="5" s="1"/>
  <c r="A45" i="5"/>
  <c r="E44" i="5"/>
  <c r="C48" i="5"/>
  <c r="I49" i="5"/>
  <c r="D28" i="5" l="1"/>
  <c r="F28" i="5" s="1"/>
  <c r="G28" i="5" s="1"/>
  <c r="C49" i="5"/>
  <c r="I50" i="5"/>
  <c r="G27" i="5"/>
  <c r="A46" i="5"/>
  <c r="E45" i="5"/>
  <c r="A47" i="5" l="1"/>
  <c r="E46" i="5"/>
  <c r="B29" i="5"/>
  <c r="C50" i="5"/>
  <c r="I51" i="5"/>
  <c r="C51" i="5" l="1"/>
  <c r="I52" i="5"/>
  <c r="D29" i="5"/>
  <c r="F29" i="5" s="1"/>
  <c r="B30" i="5" s="1"/>
  <c r="A48" i="5"/>
  <c r="E47" i="5"/>
  <c r="D30" i="5" l="1"/>
  <c r="F30" i="5" s="1"/>
  <c r="G30" i="5" s="1"/>
  <c r="G29" i="5"/>
  <c r="C52" i="5"/>
  <c r="I53" i="5"/>
  <c r="A49" i="5"/>
  <c r="E48" i="5"/>
  <c r="A50" i="5" l="1"/>
  <c r="E49" i="5"/>
  <c r="B31" i="5"/>
  <c r="C53" i="5"/>
  <c r="I54" i="5"/>
  <c r="C54" i="5" l="1"/>
  <c r="I55" i="5"/>
  <c r="D31" i="5"/>
  <c r="F31" i="5" s="1"/>
  <c r="B32" i="5" s="1"/>
  <c r="A51" i="5"/>
  <c r="E50" i="5"/>
  <c r="D32" i="5" l="1"/>
  <c r="F32" i="5" s="1"/>
  <c r="G32" i="5" s="1"/>
  <c r="G31" i="5"/>
  <c r="C55" i="5"/>
  <c r="I56" i="5"/>
  <c r="A52" i="5"/>
  <c r="E51" i="5"/>
  <c r="A53" i="5" l="1"/>
  <c r="E52" i="5"/>
  <c r="B33" i="5"/>
  <c r="C56" i="5"/>
  <c r="I57" i="5"/>
  <c r="C57" i="5" l="1"/>
  <c r="I58" i="5"/>
  <c r="D33" i="5"/>
  <c r="F33" i="5" s="1"/>
  <c r="B34" i="5" s="1"/>
  <c r="A54" i="5"/>
  <c r="E53" i="5"/>
  <c r="D34" i="5" l="1"/>
  <c r="F34" i="5" s="1"/>
  <c r="G34" i="5" s="1"/>
  <c r="G33" i="5"/>
  <c r="C58" i="5"/>
  <c r="I59" i="5"/>
  <c r="A55" i="5"/>
  <c r="E54" i="5"/>
  <c r="A56" i="5" l="1"/>
  <c r="E55" i="5"/>
  <c r="B35" i="5"/>
  <c r="C59" i="5"/>
  <c r="I60" i="5"/>
  <c r="C60" i="5" l="1"/>
  <c r="I61" i="5"/>
  <c r="D35" i="5"/>
  <c r="F35" i="5" s="1"/>
  <c r="B36" i="5" s="1"/>
  <c r="A57" i="5"/>
  <c r="E56" i="5"/>
  <c r="D36" i="5" l="1"/>
  <c r="F36" i="5" s="1"/>
  <c r="G36" i="5" s="1"/>
  <c r="G35" i="5"/>
  <c r="C61" i="5"/>
  <c r="I62" i="5"/>
  <c r="A58" i="5"/>
  <c r="E57" i="5"/>
  <c r="A59" i="5" l="1"/>
  <c r="E58" i="5"/>
  <c r="B37" i="5"/>
  <c r="C62" i="5"/>
  <c r="I63" i="5"/>
  <c r="D37" i="5" l="1"/>
  <c r="F37" i="5" s="1"/>
  <c r="G37" i="5" s="1"/>
  <c r="C63" i="5"/>
  <c r="I64" i="5"/>
  <c r="A60" i="5"/>
  <c r="E59" i="5"/>
  <c r="C64" i="5" l="1"/>
  <c r="I65" i="5"/>
  <c r="B38" i="5"/>
  <c r="A61" i="5"/>
  <c r="E60" i="5"/>
  <c r="D38" i="5" l="1"/>
  <c r="F38" i="5" s="1"/>
  <c r="B39" i="5" s="1"/>
  <c r="A62" i="5"/>
  <c r="E61" i="5"/>
  <c r="C65" i="5"/>
  <c r="I66" i="5"/>
  <c r="D39" i="5" l="1"/>
  <c r="F39" i="5" s="1"/>
  <c r="G39" i="5" s="1"/>
  <c r="C66" i="5"/>
  <c r="I67" i="5"/>
  <c r="G38" i="5"/>
  <c r="A63" i="5"/>
  <c r="E62" i="5"/>
  <c r="A64" i="5" l="1"/>
  <c r="E63" i="5"/>
  <c r="B40" i="5"/>
  <c r="C67" i="5"/>
  <c r="I68" i="5"/>
  <c r="C68" i="5" l="1"/>
  <c r="I69" i="5"/>
  <c r="D40" i="5"/>
  <c r="F40" i="5" s="1"/>
  <c r="B41" i="5" s="1"/>
  <c r="A65" i="5"/>
  <c r="E64" i="5"/>
  <c r="D41" i="5" l="1"/>
  <c r="F41" i="5" s="1"/>
  <c r="G41" i="5" s="1"/>
  <c r="G40" i="5"/>
  <c r="C69" i="5"/>
  <c r="I70" i="5"/>
  <c r="A66" i="5"/>
  <c r="E65" i="5"/>
  <c r="A67" i="5" l="1"/>
  <c r="E66" i="5"/>
  <c r="B42" i="5"/>
  <c r="C70" i="5"/>
  <c r="I71" i="5"/>
  <c r="C71" i="5" l="1"/>
  <c r="I72" i="5"/>
  <c r="D42" i="5"/>
  <c r="F42" i="5" s="1"/>
  <c r="B43" i="5" s="1"/>
  <c r="A68" i="5"/>
  <c r="E67" i="5"/>
  <c r="D43" i="5" l="1"/>
  <c r="F43" i="5" s="1"/>
  <c r="G43" i="5" s="1"/>
  <c r="G42" i="5"/>
  <c r="C72" i="5"/>
  <c r="I73" i="5"/>
  <c r="A69" i="5"/>
  <c r="E68" i="5"/>
  <c r="A70" i="5" l="1"/>
  <c r="E69" i="5"/>
  <c r="B44" i="5"/>
  <c r="C73" i="5"/>
  <c r="I74" i="5"/>
  <c r="C74" i="5" l="1"/>
  <c r="I75" i="5"/>
  <c r="D44" i="5"/>
  <c r="F44" i="5" s="1"/>
  <c r="B45" i="5" s="1"/>
  <c r="A71" i="5"/>
  <c r="E70" i="5"/>
  <c r="D45" i="5" l="1"/>
  <c r="F45" i="5" s="1"/>
  <c r="G45" i="5" s="1"/>
  <c r="G44" i="5"/>
  <c r="C75" i="5"/>
  <c r="I76" i="5"/>
  <c r="A72" i="5"/>
  <c r="E71" i="5"/>
  <c r="A73" i="5" l="1"/>
  <c r="E72" i="5"/>
  <c r="B46" i="5"/>
  <c r="C76" i="5"/>
  <c r="I77" i="5"/>
  <c r="C77" i="5" l="1"/>
  <c r="I78" i="5"/>
  <c r="D46" i="5"/>
  <c r="F46" i="5" s="1"/>
  <c r="B47" i="5" s="1"/>
  <c r="A74" i="5"/>
  <c r="E73" i="5"/>
  <c r="D47" i="5" l="1"/>
  <c r="F47" i="5" s="1"/>
  <c r="G47" i="5" s="1"/>
  <c r="G46" i="5"/>
  <c r="C78" i="5"/>
  <c r="I79" i="5"/>
  <c r="A75" i="5"/>
  <c r="E74" i="5"/>
  <c r="A76" i="5" l="1"/>
  <c r="E75" i="5"/>
  <c r="B48" i="5"/>
  <c r="C79" i="5"/>
  <c r="I80" i="5"/>
  <c r="I81" i="5" l="1"/>
  <c r="C80" i="5"/>
  <c r="D48" i="5"/>
  <c r="F48" i="5" s="1"/>
  <c r="B49" i="5" s="1"/>
  <c r="A77" i="5"/>
  <c r="E76" i="5"/>
  <c r="D49" i="5" l="1"/>
  <c r="F49" i="5" s="1"/>
  <c r="B50" i="5" s="1"/>
  <c r="G48" i="5"/>
  <c r="A78" i="5"/>
  <c r="E77" i="5"/>
  <c r="I82" i="5"/>
  <c r="C81" i="5"/>
  <c r="D50" i="5" l="1"/>
  <c r="F50" i="5" s="1"/>
  <c r="G50" i="5" s="1"/>
  <c r="I83" i="5"/>
  <c r="C82" i="5"/>
  <c r="A79" i="5"/>
  <c r="E78" i="5"/>
  <c r="G49" i="5"/>
  <c r="A80" i="5" l="1"/>
  <c r="E79" i="5"/>
  <c r="I84" i="5"/>
  <c r="C83" i="5"/>
  <c r="B51" i="5"/>
  <c r="D51" i="5" l="1"/>
  <c r="F51" i="5" s="1"/>
  <c r="B52" i="5" s="1"/>
  <c r="I85" i="5"/>
  <c r="C84" i="5"/>
  <c r="A81" i="5"/>
  <c r="E80" i="5"/>
  <c r="D52" i="5" l="1"/>
  <c r="F52" i="5" s="1"/>
  <c r="G52" i="5" s="1"/>
  <c r="G51" i="5"/>
  <c r="E81" i="5"/>
  <c r="A82" i="5"/>
  <c r="I86" i="5"/>
  <c r="C85" i="5"/>
  <c r="I87" i="5" l="1"/>
  <c r="C86" i="5"/>
  <c r="B53" i="5"/>
  <c r="E82" i="5"/>
  <c r="A83" i="5"/>
  <c r="E83" i="5" l="1"/>
  <c r="A84" i="5"/>
  <c r="D53" i="5"/>
  <c r="F53" i="5" s="1"/>
  <c r="G53" i="5" s="1"/>
  <c r="I88" i="5"/>
  <c r="C87" i="5"/>
  <c r="B54" i="5" l="1"/>
  <c r="D54" i="5" s="1"/>
  <c r="F54" i="5" s="1"/>
  <c r="G54" i="5" s="1"/>
  <c r="E84" i="5"/>
  <c r="A85" i="5"/>
  <c r="I89" i="5"/>
  <c r="C88" i="5"/>
  <c r="I90" i="5" l="1"/>
  <c r="C89" i="5"/>
  <c r="B55" i="5"/>
  <c r="E85" i="5"/>
  <c r="A86" i="5"/>
  <c r="E86" i="5" l="1"/>
  <c r="A87" i="5"/>
  <c r="D55" i="5"/>
  <c r="F55" i="5" s="1"/>
  <c r="G55" i="5" s="1"/>
  <c r="I91" i="5"/>
  <c r="C90" i="5"/>
  <c r="B56" i="5" l="1"/>
  <c r="D56" i="5" s="1"/>
  <c r="F56" i="5" s="1"/>
  <c r="G56" i="5" s="1"/>
  <c r="E87" i="5"/>
  <c r="A88" i="5"/>
  <c r="I92" i="5"/>
  <c r="C91" i="5"/>
  <c r="I93" i="5" l="1"/>
  <c r="C92" i="5"/>
  <c r="B57" i="5"/>
  <c r="E88" i="5"/>
  <c r="A89" i="5"/>
  <c r="E89" i="5" l="1"/>
  <c r="A90" i="5"/>
  <c r="D57" i="5"/>
  <c r="F57" i="5" s="1"/>
  <c r="G57" i="5" s="1"/>
  <c r="I94" i="5"/>
  <c r="C93" i="5"/>
  <c r="B58" i="5" l="1"/>
  <c r="D58" i="5" s="1"/>
  <c r="F58" i="5" s="1"/>
  <c r="G58" i="5" s="1"/>
  <c r="E90" i="5"/>
  <c r="A91" i="5"/>
  <c r="I95" i="5"/>
  <c r="C94" i="5"/>
  <c r="I96" i="5" l="1"/>
  <c r="C95" i="5"/>
  <c r="B59" i="5"/>
  <c r="E91" i="5"/>
  <c r="A92" i="5"/>
  <c r="E92" i="5" l="1"/>
  <c r="A93" i="5"/>
  <c r="D59" i="5"/>
  <c r="F59" i="5" s="1"/>
  <c r="G59" i="5" s="1"/>
  <c r="I97" i="5"/>
  <c r="C96" i="5"/>
  <c r="B60" i="5" l="1"/>
  <c r="D60" i="5" s="1"/>
  <c r="F60" i="5" s="1"/>
  <c r="G60" i="5" s="1"/>
  <c r="E93" i="5"/>
  <c r="A94" i="5"/>
  <c r="I98" i="5"/>
  <c r="C97" i="5"/>
  <c r="I99" i="5" l="1"/>
  <c r="C98" i="5"/>
  <c r="B61" i="5"/>
  <c r="E94" i="5"/>
  <c r="A95" i="5"/>
  <c r="E95" i="5" l="1"/>
  <c r="A96" i="5"/>
  <c r="D61" i="5"/>
  <c r="F61" i="5" s="1"/>
  <c r="G61" i="5" s="1"/>
  <c r="I100" i="5"/>
  <c r="C99" i="5"/>
  <c r="B62" i="5" l="1"/>
  <c r="D62" i="5" s="1"/>
  <c r="F62" i="5" s="1"/>
  <c r="G62" i="5" s="1"/>
  <c r="E96" i="5"/>
  <c r="A97" i="5"/>
  <c r="I101" i="5"/>
  <c r="C100" i="5"/>
  <c r="I102" i="5" l="1"/>
  <c r="C102" i="5" s="1"/>
  <c r="C101" i="5"/>
  <c r="B63" i="5"/>
  <c r="E97" i="5"/>
  <c r="A98" i="5"/>
  <c r="E98" i="5" l="1"/>
  <c r="A99" i="5"/>
  <c r="D63" i="5"/>
  <c r="F63" i="5" s="1"/>
  <c r="G63" i="5" s="1"/>
  <c r="B64" i="5" l="1"/>
  <c r="E99" i="5"/>
  <c r="A100" i="5"/>
  <c r="E100" i="5" l="1"/>
  <c r="A101" i="5"/>
  <c r="D64" i="5"/>
  <c r="F64" i="5" s="1"/>
  <c r="G64" i="5" s="1"/>
  <c r="B65" i="5" l="1"/>
  <c r="D65" i="5" s="1"/>
  <c r="F65" i="5" s="1"/>
  <c r="B66" i="5" s="1"/>
  <c r="E101" i="5"/>
  <c r="A102" i="5"/>
  <c r="E102" i="5" s="1"/>
  <c r="D66" i="5" l="1"/>
  <c r="F66" i="5" s="1"/>
  <c r="G66" i="5" s="1"/>
  <c r="G65" i="5"/>
  <c r="B67" i="5" l="1"/>
  <c r="D67" i="5" l="1"/>
  <c r="F67" i="5" s="1"/>
  <c r="G67" i="5" s="1"/>
  <c r="B68" i="5" l="1"/>
  <c r="D68" i="5" s="1"/>
  <c r="F68" i="5" s="1"/>
  <c r="G68" i="5" s="1"/>
  <c r="B69" i="5" l="1"/>
  <c r="D69" i="5" l="1"/>
  <c r="F69" i="5" s="1"/>
  <c r="G69" i="5" s="1"/>
  <c r="B70" i="5" l="1"/>
  <c r="D70" i="5" l="1"/>
  <c r="F70" i="5" s="1"/>
  <c r="G70" i="5" s="1"/>
  <c r="B71" i="5" l="1"/>
  <c r="D71" i="5" l="1"/>
  <c r="F71" i="5" s="1"/>
  <c r="G71" i="5" s="1"/>
  <c r="B72" i="5" l="1"/>
  <c r="D72" i="5" l="1"/>
  <c r="F72" i="5" s="1"/>
  <c r="G72" i="5" s="1"/>
  <c r="B73" i="5" l="1"/>
  <c r="D73" i="5" s="1"/>
  <c r="F73" i="5" s="1"/>
  <c r="G73" i="5" s="1"/>
  <c r="B74" i="5" l="1"/>
  <c r="D74" i="5" s="1"/>
  <c r="F74" i="5" s="1"/>
  <c r="G74" i="5" s="1"/>
  <c r="B75" i="5" l="1"/>
  <c r="D75" i="5" s="1"/>
  <c r="F75" i="5" s="1"/>
  <c r="G75" i="5" s="1"/>
  <c r="B76" i="5" l="1"/>
  <c r="D76" i="5" s="1"/>
  <c r="F76" i="5" s="1"/>
  <c r="G76" i="5" s="1"/>
  <c r="B77" i="5" l="1"/>
  <c r="D77" i="5" s="1"/>
  <c r="F77" i="5" s="1"/>
  <c r="G77" i="5" s="1"/>
  <c r="B78" i="5" l="1"/>
  <c r="D78" i="5" s="1"/>
  <c r="F78" i="5" s="1"/>
  <c r="G78" i="5" s="1"/>
  <c r="B79" i="5" l="1"/>
  <c r="D79" i="5" s="1"/>
  <c r="F79" i="5" s="1"/>
  <c r="G79" i="5" s="1"/>
  <c r="B80" i="5" l="1"/>
  <c r="D80" i="5" s="1"/>
  <c r="F80" i="5" s="1"/>
  <c r="G80" i="5" s="1"/>
  <c r="B81" i="5" l="1"/>
  <c r="D81" i="5" s="1"/>
  <c r="F81" i="5" s="1"/>
  <c r="B82" i="5" s="1"/>
  <c r="G81" i="5" l="1"/>
  <c r="D82" i="5"/>
  <c r="F82" i="5" s="1"/>
  <c r="B83" i="5" s="1"/>
  <c r="G82" i="5" l="1"/>
  <c r="D83" i="5"/>
  <c r="F83" i="5" s="1"/>
  <c r="B84" i="5" s="1"/>
  <c r="G83" i="5" l="1"/>
  <c r="D84" i="5"/>
  <c r="F84" i="5" s="1"/>
  <c r="B85" i="5" s="1"/>
  <c r="G84" i="5" l="1"/>
  <c r="D85" i="5"/>
  <c r="F85" i="5" s="1"/>
  <c r="B86" i="5" s="1"/>
  <c r="G85" i="5" l="1"/>
  <c r="D86" i="5"/>
  <c r="F86" i="5" s="1"/>
  <c r="B87" i="5" s="1"/>
  <c r="D87" i="5" l="1"/>
  <c r="F87" i="5" s="1"/>
  <c r="B88" i="5" s="1"/>
  <c r="G86" i="5"/>
  <c r="D88" i="5" l="1"/>
  <c r="F88" i="5" s="1"/>
  <c r="B89" i="5" s="1"/>
  <c r="G87" i="5"/>
  <c r="D89" i="5" l="1"/>
  <c r="F89" i="5" s="1"/>
  <c r="B90" i="5" s="1"/>
  <c r="G88" i="5"/>
  <c r="D90" i="5" l="1"/>
  <c r="F90" i="5" s="1"/>
  <c r="B91" i="5" s="1"/>
  <c r="G89" i="5"/>
  <c r="D91" i="5" l="1"/>
  <c r="F91" i="5" s="1"/>
  <c r="B92" i="5" s="1"/>
  <c r="G90" i="5"/>
  <c r="D92" i="5" l="1"/>
  <c r="F92" i="5" s="1"/>
  <c r="B93" i="5" s="1"/>
  <c r="G91" i="5"/>
  <c r="D93" i="5" l="1"/>
  <c r="F93" i="5" s="1"/>
  <c r="B94" i="5" s="1"/>
  <c r="G92" i="5"/>
  <c r="D94" i="5" l="1"/>
  <c r="F94" i="5" s="1"/>
  <c r="B95" i="5" s="1"/>
  <c r="G93" i="5"/>
  <c r="D95" i="5" l="1"/>
  <c r="F95" i="5" s="1"/>
  <c r="B96" i="5" s="1"/>
  <c r="G94" i="5"/>
  <c r="D96" i="5" l="1"/>
  <c r="F96" i="5" s="1"/>
  <c r="B97" i="5" s="1"/>
  <c r="G95" i="5"/>
  <c r="D97" i="5" l="1"/>
  <c r="F97" i="5" s="1"/>
  <c r="B98" i="5" s="1"/>
  <c r="G96" i="5"/>
  <c r="D98" i="5" l="1"/>
  <c r="F98" i="5" s="1"/>
  <c r="B99" i="5" s="1"/>
  <c r="G97" i="5"/>
  <c r="D99" i="5" l="1"/>
  <c r="F99" i="5" s="1"/>
  <c r="B100" i="5" s="1"/>
  <c r="G98" i="5"/>
  <c r="D100" i="5" l="1"/>
  <c r="F100" i="5" s="1"/>
  <c r="B101" i="5" s="1"/>
  <c r="G99" i="5"/>
  <c r="D101" i="5" l="1"/>
  <c r="F101" i="5" s="1"/>
  <c r="B102" i="5" s="1"/>
  <c r="G100" i="5"/>
  <c r="D102" i="5" l="1"/>
  <c r="F102" i="5" s="1"/>
  <c r="G102" i="5" s="1"/>
  <c r="I2" i="5" s="1"/>
  <c r="E3" i="5" s="1"/>
  <c r="G101" i="5"/>
  <c r="F4" i="5" l="1"/>
</calcChain>
</file>

<file path=xl/comments1.xml><?xml version="1.0" encoding="utf-8"?>
<comments xmlns="http://schemas.openxmlformats.org/spreadsheetml/2006/main">
  <authors>
    <author>Horný Bedřich</author>
  </authors>
  <commentList>
    <comment ref="M3" authorId="0">
      <text>
        <r>
          <rPr>
            <sz val="9"/>
            <color indexed="81"/>
            <rFont val="Tahoma"/>
            <family val="2"/>
            <charset val="238"/>
          </rPr>
          <t>Měsíc z data ze sloupce DatRez</t>
        </r>
      </text>
    </comment>
    <comment ref="N3" authorId="0">
      <text>
        <r>
          <rPr>
            <b/>
            <sz val="9"/>
            <color indexed="81"/>
            <rFont val="Tahoma"/>
            <family val="2"/>
            <charset val="238"/>
          </rPr>
          <t xml:space="preserve">Rok_Měsíc: </t>
        </r>
        <r>
          <rPr>
            <sz val="9"/>
            <color indexed="81"/>
            <rFont val="Tahoma"/>
            <family val="2"/>
            <charset val="238"/>
          </rPr>
          <t>Rok a měsíc</t>
        </r>
        <r>
          <rPr>
            <b/>
            <sz val="9"/>
            <color indexed="81"/>
            <rFont val="Tahoma"/>
            <family val="2"/>
            <charset val="238"/>
          </rPr>
          <t xml:space="preserve"> </t>
        </r>
        <r>
          <rPr>
            <sz val="9"/>
            <color indexed="81"/>
            <rFont val="Tahoma"/>
            <family val="2"/>
            <charset val="238"/>
          </rPr>
          <t>z DatRez oddělené podtržítkem, měsíc formátovaný na dvě místa s vodicí nulou u jednociferných měsíců</t>
        </r>
      </text>
    </comment>
    <comment ref="O3" authorId="0">
      <text>
        <r>
          <rPr>
            <b/>
            <sz val="9"/>
            <color indexed="81"/>
            <rFont val="Tahoma"/>
            <family val="2"/>
            <charset val="238"/>
          </rPr>
          <t>Horný Bedřich:</t>
        </r>
        <r>
          <rPr>
            <sz val="9"/>
            <color indexed="81"/>
            <rFont val="Tahoma"/>
            <family val="2"/>
            <charset val="238"/>
          </rPr>
          <t xml:space="preserve">
Hodnota ze sloupce "Cena" převedená a zaokrouhlená na celé tisíce Kč</t>
        </r>
      </text>
    </comment>
    <comment ref="P3" authorId="0">
      <text>
        <r>
          <rPr>
            <sz val="9"/>
            <color indexed="81"/>
            <rFont val="Tahoma"/>
            <family val="2"/>
            <charset val="238"/>
          </rPr>
          <t>zjistěte z čeho pochází a správně nahraďte vzorcem</t>
        </r>
      </text>
    </comment>
    <comment ref="Q3" authorId="0">
      <text>
        <r>
          <rPr>
            <sz val="9"/>
            <color indexed="81"/>
            <rFont val="Tahoma"/>
            <family val="2"/>
            <charset val="238"/>
          </rPr>
          <t>Pokud existuje, znaky mezi prvním a druhým lomítkem "/"</t>
        </r>
      </text>
    </comment>
  </commentList>
</comments>
</file>

<file path=xl/sharedStrings.xml><?xml version="1.0" encoding="utf-8"?>
<sst xmlns="http://schemas.openxmlformats.org/spreadsheetml/2006/main" count="1976" uniqueCount="751">
  <si>
    <t>Zisk</t>
  </si>
  <si>
    <t>kurz</t>
  </si>
  <si>
    <t>Nákup</t>
  </si>
  <si>
    <t>Nákup EUR</t>
  </si>
  <si>
    <t>Prodej</t>
  </si>
  <si>
    <t>Výnosy pro produkci</t>
  </si>
  <si>
    <t>Bonus</t>
  </si>
  <si>
    <t>Prodej zahraničí</t>
  </si>
  <si>
    <t>Zahraničí %</t>
  </si>
  <si>
    <t>Pracovních dní (CZD 5+5 dní)</t>
  </si>
  <si>
    <t>Výroba / den</t>
  </si>
  <si>
    <t>Proveďte s následujícími listy akce dle zadání pro jednotlivé listy</t>
  </si>
  <si>
    <t>L1-formátování</t>
  </si>
  <si>
    <t>L2-základní vzorce</t>
  </si>
  <si>
    <t>DatRez</t>
  </si>
  <si>
    <t>Etiketa</t>
  </si>
  <si>
    <t>Mnoz_Pl</t>
  </si>
  <si>
    <t>Mnoz_Sk</t>
  </si>
  <si>
    <t>Cena</t>
  </si>
  <si>
    <t>VykPrip</t>
  </si>
  <si>
    <t>VykTisk</t>
  </si>
  <si>
    <t>Metry</t>
  </si>
  <si>
    <t>M2</t>
  </si>
  <si>
    <t>DatP</t>
  </si>
  <si>
    <t>K</t>
  </si>
  <si>
    <t>Stroj</t>
  </si>
  <si>
    <t>13</t>
  </si>
  <si>
    <t>6</t>
  </si>
  <si>
    <t>EG/MLEKKL/00056</t>
  </si>
  <si>
    <t>9</t>
  </si>
  <si>
    <t>EG/MLEKKL/00057</t>
  </si>
  <si>
    <t>EG/MLEKKL/00059</t>
  </si>
  <si>
    <t>EG/MLEKKL/00060</t>
  </si>
  <si>
    <t>11</t>
  </si>
  <si>
    <t>EG/PEKANA/00028</t>
  </si>
  <si>
    <t>19</t>
  </si>
  <si>
    <t>EG/CEHOSO/00009</t>
  </si>
  <si>
    <t>12</t>
  </si>
  <si>
    <t>EG/CESPEK/00045</t>
  </si>
  <si>
    <t>EG/CESPEK/00046</t>
  </si>
  <si>
    <t>EG/CESPEK/00047</t>
  </si>
  <si>
    <t>EG/EURBAL/00186</t>
  </si>
  <si>
    <t>EG/EURBAL/00187</t>
  </si>
  <si>
    <t>10</t>
  </si>
  <si>
    <t>8</t>
  </si>
  <si>
    <t>EG/LINACZ/00510</t>
  </si>
  <si>
    <t>EG/MASKRA/00040</t>
  </si>
  <si>
    <t>EG/VARPHU/00002</t>
  </si>
  <si>
    <t>EG/VARPHU/00003</t>
  </si>
  <si>
    <t>EG/STILUS/00035</t>
  </si>
  <si>
    <t>EG/BARTEC/00099</t>
  </si>
  <si>
    <t>EG/LINACZ/00511</t>
  </si>
  <si>
    <t>EG/LINACZ/00512</t>
  </si>
  <si>
    <t>EG/LINACZ/00513</t>
  </si>
  <si>
    <t>EG/POVLML/00039</t>
  </si>
  <si>
    <t>20</t>
  </si>
  <si>
    <t>EPPW105042A4/X</t>
  </si>
  <si>
    <t/>
  </si>
  <si>
    <t>14</t>
  </si>
  <si>
    <t>EPPW210297A4/X</t>
  </si>
  <si>
    <t>5</t>
  </si>
  <si>
    <t>EPSG070036A4</t>
  </si>
  <si>
    <t>EPSY068047A4</t>
  </si>
  <si>
    <t>16</t>
  </si>
  <si>
    <t>15</t>
  </si>
  <si>
    <t>EG/OLMAML/00025</t>
  </si>
  <si>
    <t>EG/VIFPRA/00003</t>
  </si>
  <si>
    <t>EF/TTRABR/00106</t>
  </si>
  <si>
    <t>EG/REZPPL/00006</t>
  </si>
  <si>
    <t>EG/WIESWE/00052</t>
  </si>
  <si>
    <t>18</t>
  </si>
  <si>
    <t>EG/HRAPEK/00118</t>
  </si>
  <si>
    <t>EG/VERO/00165</t>
  </si>
  <si>
    <t>EG/D+F/00265</t>
  </si>
  <si>
    <t>EG/D+F/00266</t>
  </si>
  <si>
    <t>EG/D+F/00574</t>
  </si>
  <si>
    <t>EG/D+F/00879</t>
  </si>
  <si>
    <t>EG/D+F/00880</t>
  </si>
  <si>
    <t>EG/D+F/01003</t>
  </si>
  <si>
    <t>EG/D+F/01032</t>
  </si>
  <si>
    <t>EG/D+F/01068</t>
  </si>
  <si>
    <t>EPPW070042A4/O1</t>
  </si>
  <si>
    <t>EPPW105035A4/O1</t>
  </si>
  <si>
    <t>EPPW105042A4/O1</t>
  </si>
  <si>
    <t>EPPW105074A4/O1</t>
  </si>
  <si>
    <t>EPPW105148A4/O1</t>
  </si>
  <si>
    <t>EPPW105297A4/O1</t>
  </si>
  <si>
    <t>EPPW118CD1A4/O1</t>
  </si>
  <si>
    <t>EPPW210148A4/O1</t>
  </si>
  <si>
    <t>EPPW210297A4/O1</t>
  </si>
  <si>
    <t>EPSW068047A4</t>
  </si>
  <si>
    <t>EPSW070029A4</t>
  </si>
  <si>
    <t>EPSW070037A4</t>
  </si>
  <si>
    <t>EPSW118CD1A4</t>
  </si>
  <si>
    <t>EG/SEVERO/00274</t>
  </si>
  <si>
    <t>EPPW052021A4/X</t>
  </si>
  <si>
    <t>EPPW070036A4/X</t>
  </si>
  <si>
    <t>EPPW068036M4</t>
  </si>
  <si>
    <t>EPPW068047M4</t>
  </si>
  <si>
    <t>EPPW070036M4</t>
  </si>
  <si>
    <t>EPPW210148M4</t>
  </si>
  <si>
    <t>ECSW2612UN//</t>
  </si>
  <si>
    <t>ECSY2612CN//</t>
  </si>
  <si>
    <t>ETSW100036Y1</t>
  </si>
  <si>
    <t>ETSW089036X2</t>
  </si>
  <si>
    <t>EG/TESTSK/00162</t>
  </si>
  <si>
    <t>EG/POVLML/00050</t>
  </si>
  <si>
    <t>EG/MILLBA/00032</t>
  </si>
  <si>
    <t>EG/REZPPL/00007</t>
  </si>
  <si>
    <t>EG/VIVACO/00170</t>
  </si>
  <si>
    <t>EG/HRAPEK/00076</t>
  </si>
  <si>
    <t>EG/HRAPEK/00077</t>
  </si>
  <si>
    <t>EP/SKLABE/00107</t>
  </si>
  <si>
    <t>EG/KAFUMO/00017</t>
  </si>
  <si>
    <t>EG/KAFUMO/00018</t>
  </si>
  <si>
    <t>EG/KAFUMO/00019</t>
  </si>
  <si>
    <t>EG/KAFUMO/00020</t>
  </si>
  <si>
    <t>EG/KAFUMO/00021</t>
  </si>
  <si>
    <t>EG/KAFUMO/00022</t>
  </si>
  <si>
    <t>EG/STUFKV/00188</t>
  </si>
  <si>
    <t>EG/LINACZ/00515</t>
  </si>
  <si>
    <t>EG/LINACZ/00516</t>
  </si>
  <si>
    <t>EG/LINACZ/00517</t>
  </si>
  <si>
    <t>EG/LINACZ/00518</t>
  </si>
  <si>
    <t>EF/ABBBRN/00026</t>
  </si>
  <si>
    <t>EG/VALTEC/00284</t>
  </si>
  <si>
    <t>EG/VALTEC/00285</t>
  </si>
  <si>
    <t>EM/PKLADE/00003</t>
  </si>
  <si>
    <t>EM/PKLADE/00015</t>
  </si>
  <si>
    <t>EPPW210148M5</t>
  </si>
  <si>
    <t>EG/VALTEC/00286</t>
  </si>
  <si>
    <t>EG/VALTEC/00287</t>
  </si>
  <si>
    <t>EG/ALPA/00139</t>
  </si>
  <si>
    <t>EG/TESTSK/00163</t>
  </si>
  <si>
    <t>EM/VARPHU/00004</t>
  </si>
  <si>
    <t>EF/KODYPR/00198</t>
  </si>
  <si>
    <t>EG/NEOFSS/00010</t>
  </si>
  <si>
    <t>EF/COMBPR/00243</t>
  </si>
  <si>
    <t>EG/VERTMK/00098</t>
  </si>
  <si>
    <t>EM/NOVUM/00279</t>
  </si>
  <si>
    <t>EG/BAGLPR/00083</t>
  </si>
  <si>
    <t>EG/BAGLPR/00099</t>
  </si>
  <si>
    <t>EPPW068047A4/S</t>
  </si>
  <si>
    <t>EPPW070036A4/S</t>
  </si>
  <si>
    <t>EPPW105148A4/S</t>
  </si>
  <si>
    <t>EPPW210297A4/S</t>
  </si>
  <si>
    <t>EPPW025010A4/A</t>
  </si>
  <si>
    <t>EPPW038021A4/A</t>
  </si>
  <si>
    <t>EPPW064021A4/A</t>
  </si>
  <si>
    <t>EPPW068036A4/A</t>
  </si>
  <si>
    <t>EPPW070036A4/A</t>
  </si>
  <si>
    <t>EPPW105042A4/A</t>
  </si>
  <si>
    <t>EPPW105148A4/A</t>
  </si>
  <si>
    <t>EPPW210297A4/A</t>
  </si>
  <si>
    <t>EPPW038021A4/O1</t>
  </si>
  <si>
    <t>EPPW048025A4/O1</t>
  </si>
  <si>
    <t>EPPW052029A4/O1</t>
  </si>
  <si>
    <t>EPPW064021A4/O1</t>
  </si>
  <si>
    <t>EPPW068036A4/O1</t>
  </si>
  <si>
    <t>EPPW068047A4/O1</t>
  </si>
  <si>
    <t>EPSR070036A4</t>
  </si>
  <si>
    <t>EPSB105074A4</t>
  </si>
  <si>
    <t>EPPW038021M4</t>
  </si>
  <si>
    <t>EPPW105042M4</t>
  </si>
  <si>
    <t>EPSW038021B4</t>
  </si>
  <si>
    <t>EPSW048025B4</t>
  </si>
  <si>
    <t>EPSW070036B4</t>
  </si>
  <si>
    <t>EPSW192061B4</t>
  </si>
  <si>
    <t>EG/MOGADO/00292</t>
  </si>
  <si>
    <t>EF/AMPHOS/00001</t>
  </si>
  <si>
    <t>EG/VERO/00172</t>
  </si>
  <si>
    <t>EG/VERO/00173</t>
  </si>
  <si>
    <t>EG/VERO/00174</t>
  </si>
  <si>
    <t>EM/PAPCPU/00053</t>
  </si>
  <si>
    <t>EF/CODEPR/00002</t>
  </si>
  <si>
    <t>EG/VIVASE/00001</t>
  </si>
  <si>
    <t>EG/GRATUR/00017</t>
  </si>
  <si>
    <t>EG/GRATUR/00021</t>
  </si>
  <si>
    <t>EF/ABBBRN/00011</t>
  </si>
  <si>
    <t>EG/GRATUR/00027</t>
  </si>
  <si>
    <t>EG/PRANTL/00169</t>
  </si>
  <si>
    <t>EG/MASPIS/00005</t>
  </si>
  <si>
    <t>EG/SNOZBR/00002</t>
  </si>
  <si>
    <t>EG/WESPBB/00290</t>
  </si>
  <si>
    <t>EG/VERTMK/00102</t>
  </si>
  <si>
    <t>EG/VERTMK/00103</t>
  </si>
  <si>
    <t>EG/VERTMK/00104</t>
  </si>
  <si>
    <t>EG/VERTMK/00105</t>
  </si>
  <si>
    <t>EG/VERTMK/00106</t>
  </si>
  <si>
    <t>EF/PRINSK/00001</t>
  </si>
  <si>
    <t>ECSW2516CN//</t>
  </si>
  <si>
    <t>ECSW2612CN//</t>
  </si>
  <si>
    <t>ECSW3719CN//</t>
  </si>
  <si>
    <t>ECSR2612CN//</t>
  </si>
  <si>
    <t>EFSW032016AA</t>
  </si>
  <si>
    <t>EFSW038025AA</t>
  </si>
  <si>
    <t>EFSW045020AA</t>
  </si>
  <si>
    <t>EFSW050030AA</t>
  </si>
  <si>
    <t>EFSW050030BA</t>
  </si>
  <si>
    <t>EFSW060040AA</t>
  </si>
  <si>
    <t>EFSW060050AA</t>
  </si>
  <si>
    <t>EFSW068045AA</t>
  </si>
  <si>
    <t>EFSW100050AA</t>
  </si>
  <si>
    <t>EFSW100150AA</t>
  </si>
  <si>
    <t>EMSW058043AA</t>
  </si>
  <si>
    <t>ETSW089023X1</t>
  </si>
  <si>
    <t>ETSW089023Y1</t>
  </si>
  <si>
    <t>ETSW089036Y1</t>
  </si>
  <si>
    <t>ETSW100036X2</t>
  </si>
  <si>
    <t>ETSW089036Y2</t>
  </si>
  <si>
    <t>ETSW089048Y2</t>
  </si>
  <si>
    <t>ETSW100036Y2</t>
  </si>
  <si>
    <t>EM/WESPBB/00108</t>
  </si>
  <si>
    <t>EM/WESPBB/00117</t>
  </si>
  <si>
    <t>EM/WESPBB/00152</t>
  </si>
  <si>
    <t>EG/WESPBB/00276</t>
  </si>
  <si>
    <t>EG/WESPBB/00277</t>
  </si>
  <si>
    <t>EG/PRAGOS/00227</t>
  </si>
  <si>
    <t>EG/WESPBB/00278</t>
  </si>
  <si>
    <t>EG/PRAGOS/00228</t>
  </si>
  <si>
    <t>EG/WESPBB/00165</t>
  </si>
  <si>
    <t>EF/INTSPR/00003</t>
  </si>
  <si>
    <t>EG/NORVIT/00016</t>
  </si>
  <si>
    <t>EF/PANERO/00014</t>
  </si>
  <si>
    <t>EF/PANERO/00015</t>
  </si>
  <si>
    <t>EG/PANERO/00016</t>
  </si>
  <si>
    <t>EG/PANERO/00005</t>
  </si>
  <si>
    <t>EG/SKALIC/00027</t>
  </si>
  <si>
    <t>EG/COMBPR/00264</t>
  </si>
  <si>
    <t>EP/MARAKO/00003</t>
  </si>
  <si>
    <t>EP/MARAKO/00048</t>
  </si>
  <si>
    <t>EP/MARAKO/00052</t>
  </si>
  <si>
    <t>EP/MARAKO/00059</t>
  </si>
  <si>
    <t>EP/MARAKO/00068</t>
  </si>
  <si>
    <t>EG/DINOKV/00042</t>
  </si>
  <si>
    <t>EG/DINOKV/00043</t>
  </si>
  <si>
    <t>EG/DRUICB/00019</t>
  </si>
  <si>
    <t>EG/DRUICB/00020</t>
  </si>
  <si>
    <t>EG/DRUICB/00021</t>
  </si>
  <si>
    <t>EG/DRUICB/00026</t>
  </si>
  <si>
    <t>EG/DRUICB/00027</t>
  </si>
  <si>
    <t>EG/DRUICB/00032</t>
  </si>
  <si>
    <t>EG/DRUICB/00037</t>
  </si>
  <si>
    <t>EG/DRUICB/00038</t>
  </si>
  <si>
    <t>EG/DRUICB/00041</t>
  </si>
  <si>
    <t>EG/PAPSUS/00044</t>
  </si>
  <si>
    <t>EF/MOGADO/00318</t>
  </si>
  <si>
    <t>EG/VIROMO/00003</t>
  </si>
  <si>
    <t>EG/TPKTAV/00265</t>
  </si>
  <si>
    <t>EG/JEKOSP/00061</t>
  </si>
  <si>
    <t>EP/POSTCB/00005</t>
  </si>
  <si>
    <t>EM/ANTPBR/00009</t>
  </si>
  <si>
    <t>EF/SEVTBR/00003</t>
  </si>
  <si>
    <t>EM/MIPEBR/00003</t>
  </si>
  <si>
    <t>EF/TTRABR/00085</t>
  </si>
  <si>
    <t>ECSW2612CN//K</t>
  </si>
  <si>
    <t>ECSG2516CN//K</t>
  </si>
  <si>
    <t>EG/NEOFSS/00007</t>
  </si>
  <si>
    <t>EG/NEOFSS/00008</t>
  </si>
  <si>
    <t>EG/NEOFSS/00012</t>
  </si>
  <si>
    <t>EG/LANDGE/00005</t>
  </si>
  <si>
    <t>EG/KONWWI/00124</t>
  </si>
  <si>
    <t>EG/JSG/00237</t>
  </si>
  <si>
    <t>EG/JSG/00282</t>
  </si>
  <si>
    <t>EG/JSG/00283</t>
  </si>
  <si>
    <t>EG/JSG/00284</t>
  </si>
  <si>
    <t>EPNW052021A4</t>
  </si>
  <si>
    <t>EF/RUVOWE/00114</t>
  </si>
  <si>
    <t>EG/PRAGOS/00210</t>
  </si>
  <si>
    <t>EG/PRAGOS/00211</t>
  </si>
  <si>
    <t>EG/PRAGOS/00212</t>
  </si>
  <si>
    <t>EG/ESAB/00029</t>
  </si>
  <si>
    <t>EG/BERTVY/00011</t>
  </si>
  <si>
    <t>EM/BERTVY/00015</t>
  </si>
  <si>
    <t>EG/BERTVY/00018</t>
  </si>
  <si>
    <t>EM/BIKATI/00016</t>
  </si>
  <si>
    <t>EM/OFLABA/00001</t>
  </si>
  <si>
    <t>EG/STUFKV/00221</t>
  </si>
  <si>
    <t>EF/COMBPR/00263</t>
  </si>
  <si>
    <t>EF/COMBPR/00083</t>
  </si>
  <si>
    <t>EG/COMBPR/00220</t>
  </si>
  <si>
    <t>EG/COMBPR/00247</t>
  </si>
  <si>
    <t>EG/COMBPR/00250</t>
  </si>
  <si>
    <t>EG/RESMEB/00044</t>
  </si>
  <si>
    <t>EG/WESPBB/00291</t>
  </si>
  <si>
    <t>EG/WESPBB/00292</t>
  </si>
  <si>
    <t>EG/PRGARO/00004</t>
  </si>
  <si>
    <t>EG/BAGLPR/00094</t>
  </si>
  <si>
    <t>EG/AGORBR/00001</t>
  </si>
  <si>
    <t>EG/RUNBR/00020</t>
  </si>
  <si>
    <t>EM/SKKONO/00021</t>
  </si>
  <si>
    <t>EP/MARAKO/00033</t>
  </si>
  <si>
    <t>EG/BAGLPR/00126</t>
  </si>
  <si>
    <t>EPSW014ROTA4</t>
  </si>
  <si>
    <t>EPSW025010A4</t>
  </si>
  <si>
    <t>EPSW048016A4</t>
  </si>
  <si>
    <t>EPSR191039A4</t>
  </si>
  <si>
    <t>EPSY048025A4</t>
  </si>
  <si>
    <t>EPSY070036A4</t>
  </si>
  <si>
    <t>EPSG210297A4</t>
  </si>
  <si>
    <t>EPPW105057M4</t>
  </si>
  <si>
    <t>EPPW105074M4</t>
  </si>
  <si>
    <t>EPPW052025A4/A</t>
  </si>
  <si>
    <t>EPPW052029A4/A</t>
  </si>
  <si>
    <t>EFSW032025AA</t>
  </si>
  <si>
    <t>EMSW047041AA</t>
  </si>
  <si>
    <t>EMSW058039AA</t>
  </si>
  <si>
    <t>EMSW058060AA</t>
  </si>
  <si>
    <t>ETSW089048Y1</t>
  </si>
  <si>
    <t>ECSO2516CN//</t>
  </si>
  <si>
    <t>EG/RACIOL/00016</t>
  </si>
  <si>
    <t>EM/ITALAT/00008</t>
  </si>
  <si>
    <t>EG/GASTKR/00027</t>
  </si>
  <si>
    <t>EG/RESMEB/00274</t>
  </si>
  <si>
    <t>EF/LIPALI/00002</t>
  </si>
  <si>
    <t>EG/RAVYLI/00192</t>
  </si>
  <si>
    <t>EG/RAVYLI/00193</t>
  </si>
  <si>
    <t>EG/RAVYLI/00194</t>
  </si>
  <si>
    <t>EG/RAVYLI/00195</t>
  </si>
  <si>
    <t>EG/RACIOL/00019</t>
  </si>
  <si>
    <t>EG/NOVUM/00364</t>
  </si>
  <si>
    <t>EG/VITAR/00379</t>
  </si>
  <si>
    <t>EG/SEVERO/00395</t>
  </si>
  <si>
    <t>EG/MASSAG/00003</t>
  </si>
  <si>
    <t>EG/LINACZ/00540</t>
  </si>
  <si>
    <t>EG/CESPEK/00044</t>
  </si>
  <si>
    <t>EG/OPACUK/00026</t>
  </si>
  <si>
    <t>EF/SEVERO/00526</t>
  </si>
  <si>
    <t>EG/KONWWI/00130</t>
  </si>
  <si>
    <t>EG/PRANTL/00170</t>
  </si>
  <si>
    <t>EM/MASPIS/00192</t>
  </si>
  <si>
    <t>EF/PAPSUS/00039</t>
  </si>
  <si>
    <t>EG/POVLML/00054</t>
  </si>
  <si>
    <t>EG/MASPIS/00193</t>
  </si>
  <si>
    <t>Měsíc</t>
  </si>
  <si>
    <t>Rok_Měsíc</t>
  </si>
  <si>
    <t>Cena tKč</t>
  </si>
  <si>
    <t>Výkon</t>
  </si>
  <si>
    <t>Zákazník</t>
  </si>
  <si>
    <t>Celkem</t>
  </si>
  <si>
    <t>Celkem výběr</t>
  </si>
  <si>
    <t>2009_01</t>
  </si>
  <si>
    <t>číslo</t>
  </si>
  <si>
    <t>Ukazatel 1</t>
  </si>
  <si>
    <t>Ukazatel 2</t>
  </si>
  <si>
    <t>Ukazatel 3</t>
  </si>
  <si>
    <t>Ukazatel 4</t>
  </si>
  <si>
    <t>Ukazatel 5</t>
  </si>
  <si>
    <t>Ukazatel 6</t>
  </si>
  <si>
    <t>Ukazatel 7</t>
  </si>
  <si>
    <t>Ukazatel 8</t>
  </si>
  <si>
    <t>Ukazatel 9</t>
  </si>
  <si>
    <t>Ukazatel 10</t>
  </si>
  <si>
    <t>Ukazatel 11</t>
  </si>
  <si>
    <t>Ukazatel 12</t>
  </si>
  <si>
    <t>Ukazatel 13</t>
  </si>
  <si>
    <t>Ukazatel 14</t>
  </si>
  <si>
    <t>Ukazatel 15</t>
  </si>
  <si>
    <t>Ukazatel 16</t>
  </si>
  <si>
    <t>Ukazatel 17</t>
  </si>
  <si>
    <t>Ukazatel 18</t>
  </si>
  <si>
    <t>Ukazatel 19</t>
  </si>
  <si>
    <t>Ukazatel 20</t>
  </si>
  <si>
    <t>Ukazatel 21</t>
  </si>
  <si>
    <t>Ukazatel 22</t>
  </si>
  <si>
    <t>Ukazatel 23</t>
  </si>
  <si>
    <t>Ukazatel 24</t>
  </si>
  <si>
    <t>Ukazatel 25</t>
  </si>
  <si>
    <t>Ukazatel 26</t>
  </si>
  <si>
    <t>Ukazatel 27</t>
  </si>
  <si>
    <t>Ukazatel 28</t>
  </si>
  <si>
    <t>Ukazatel 29</t>
  </si>
  <si>
    <t>Ukazatel 30</t>
  </si>
  <si>
    <t>Ukazatel 31</t>
  </si>
  <si>
    <t>Ukazatel 32</t>
  </si>
  <si>
    <t>Ukazatel 33</t>
  </si>
  <si>
    <t>Ukazatel 34</t>
  </si>
  <si>
    <t>Ukazatel 35</t>
  </si>
  <si>
    <t>Ukazatel 36</t>
  </si>
  <si>
    <t>1
2
3
4
5</t>
  </si>
  <si>
    <t>Pomocí automatického filtru zobrazte řádky zákazníka "MLEKKL"</t>
  </si>
  <si>
    <r>
      <t>V listu "</t>
    </r>
    <r>
      <rPr>
        <b/>
        <sz val="11"/>
        <color theme="1"/>
        <rFont val="Calibri"/>
        <family val="2"/>
        <charset val="238"/>
        <scheme val="minor"/>
      </rPr>
      <t>L2-základní vzorce"</t>
    </r>
    <r>
      <rPr>
        <sz val="11"/>
        <color theme="1"/>
        <rFont val="Calibri"/>
        <family val="2"/>
        <charset val="238"/>
        <scheme val="minor"/>
      </rPr>
      <t xml:space="preserve"> proveďte</t>
    </r>
  </si>
  <si>
    <r>
      <t>V listu "</t>
    </r>
    <r>
      <rPr>
        <b/>
        <sz val="11"/>
        <color theme="1"/>
        <rFont val="Calibri"/>
        <family val="2"/>
        <charset val="238"/>
        <scheme val="minor"/>
      </rPr>
      <t>L1-formátování"</t>
    </r>
    <r>
      <rPr>
        <sz val="11"/>
        <color theme="1"/>
        <rFont val="Calibri"/>
        <family val="2"/>
        <charset val="238"/>
        <scheme val="minor"/>
      </rPr>
      <t xml:space="preserve"> proveďte</t>
    </r>
  </si>
  <si>
    <t>L3-pokročilé vzorce</t>
  </si>
  <si>
    <t>Cena celkem</t>
  </si>
  <si>
    <t>Prům. cena</t>
  </si>
  <si>
    <t>Počet zakázek</t>
  </si>
  <si>
    <t>Cena Stroj&amp;zákazník</t>
  </si>
  <si>
    <t>L4-zpracování dat</t>
  </si>
  <si>
    <r>
      <t>Z listu "</t>
    </r>
    <r>
      <rPr>
        <b/>
        <sz val="11"/>
        <color theme="1"/>
        <rFont val="Calibri"/>
        <family val="2"/>
        <charset val="238"/>
        <scheme val="minor"/>
      </rPr>
      <t>L2-základní vzorce"</t>
    </r>
    <r>
      <rPr>
        <sz val="11"/>
        <color theme="1"/>
        <rFont val="Calibri"/>
        <family val="2"/>
        <charset val="238"/>
        <scheme val="minor"/>
      </rPr>
      <t xml:space="preserve"> proveďte nebo zjistěte</t>
    </r>
  </si>
  <si>
    <t>Paragraf  Položka                                                        Schválený                Rozpočet            Výsledek od</t>
  </si>
  <si>
    <t xml:space="preserve">                                                                          rozpočet        %     po změnách      %    začátku roku</t>
  </si>
  <si>
    <t xml:space="preserve">  a       b                                                                 -1-                    -2-                     -3-   </t>
  </si>
  <si>
    <t xml:space="preserve">                                                                            </t>
  </si>
  <si>
    <t>0000 1111 Daň z příjmů fyz.osob ze záv.činnosti a funkčních požitků       920000.00   93.52      920000.00   93.52      860346.00</t>
  </si>
  <si>
    <t>0000 1112 Daň z příjmů fyz.osob ze sam.výděl.činnosti                     260000.00   36.82      260000.00   36.82       95742.00</t>
  </si>
  <si>
    <t>0000 1113 Daň z příjmů fyz.osob z kapitál.výnosů                           85000.00   94.93       85000.00   94.93       80691.00</t>
  </si>
  <si>
    <t>0000 1121 Daň z příjmů právnických osob                                  1050000.00   84.74     1050000.00   84.74      889725.00</t>
  </si>
  <si>
    <t>0000 1122 Daň z příjmů právnických osob za obce                            50000.00    0.00       50000.00    0.00           0.00</t>
  </si>
  <si>
    <t>0000 1211 Daň z přidané hodnoty                                          2200000.00   97.56     2200000.00   97.56     2146248.00</t>
  </si>
  <si>
    <t>0000 1335 Poplatky za odnětí pozemků plnění funkcí lesa                    17000.00  176.90       30600.00   98.28       30073.00</t>
  </si>
  <si>
    <t>0000 1337 Poplatek za provoz systému schromažďování,sběru,přepravy        350000.00   99.51      350000.00   99.51      348295.00</t>
  </si>
  <si>
    <t>0000 1341 Poplatek ze psů                                                  14000.00   95.41       14000.00   95.41       13358.00</t>
  </si>
  <si>
    <t>0000 1343 Poplatek za užívání veřejného prostranství                        1500.00   18.67        1500.00   18.67         280.00</t>
  </si>
  <si>
    <t>0000 1344 Poplatek ze vstupného                                             1000.00    0.00        1000.00    0.00           0.00</t>
  </si>
  <si>
    <t>0000 1345 Poplatek z ubytovací kapacity                                     4000.00   41.70        4000.00   41.70        1668.00</t>
  </si>
  <si>
    <t>0000 1361 Správní poplatky                                                 10000.00   55.80       10000.00   55.80        5580.00</t>
  </si>
  <si>
    <t>0000 1511 Daň z nemovitostí                                               650000.00   49.53      650000.00   49.53      321923.00</t>
  </si>
  <si>
    <t>0000 2460 Splátky půjč.prostředků od obyvatelstva                              0.00    0.00        1000.00  100.00        1000.00</t>
  </si>
  <si>
    <t>0000 4111 Neinvest.přij.transfery z všeob.pokl.správy stát.rozpočtu            0.00    0.00       42500.00   99.90       42458.00</t>
  </si>
  <si>
    <t>0000 4112 Neinv.přij.transfery ze st.rozp.v rámci souhrn.dotač.vzta       229300.00   91.67      229300.00   91.67      210210.00</t>
  </si>
  <si>
    <t>0000 4122 Neinvestiční přijaté transfery od krajů                              0.00    0.00      350000.00  100.00      350000.00</t>
  </si>
  <si>
    <r>
      <t>V listu "</t>
    </r>
    <r>
      <rPr>
        <b/>
        <sz val="11"/>
        <color theme="1"/>
        <rFont val="Calibri"/>
        <family val="2"/>
        <charset val="238"/>
        <scheme val="minor"/>
      </rPr>
      <t>L4-zpracování dat"</t>
    </r>
    <r>
      <rPr>
        <sz val="11"/>
        <color theme="1"/>
        <rFont val="Calibri"/>
        <family val="2"/>
        <charset val="238"/>
        <scheme val="minor"/>
      </rPr>
      <t xml:space="preserve"> proveďte</t>
    </r>
  </si>
  <si>
    <t>Úkol</t>
  </si>
  <si>
    <t>L5-analýza</t>
  </si>
  <si>
    <t>Nultá splátka</t>
  </si>
  <si>
    <t>%</t>
  </si>
  <si>
    <t>Poslední splátka</t>
  </si>
  <si>
    <t>Výše zůstatku po polsední splátce</t>
  </si>
  <si>
    <t>Splátek</t>
  </si>
  <si>
    <t>PC</t>
  </si>
  <si>
    <t>Splátka</t>
  </si>
  <si>
    <t>Celkem zaplaceno</t>
  </si>
  <si>
    <t>Úroková sazba</t>
  </si>
  <si>
    <t>tj. měsíčně</t>
  </si>
  <si>
    <t>PRIBOR 1rok</t>
  </si>
  <si>
    <t>k 19.12.2007</t>
  </si>
  <si>
    <t>cena Kč</t>
  </si>
  <si>
    <t>kurz Kč/Eur</t>
  </si>
  <si>
    <t>tj. o procent víc</t>
  </si>
  <si>
    <t>Splátka č.</t>
  </si>
  <si>
    <t>Zůstatek jistina</t>
  </si>
  <si>
    <t>Úrok %</t>
  </si>
  <si>
    <t>Úrok</t>
  </si>
  <si>
    <t>Snížení jistiny</t>
  </si>
  <si>
    <t>Jistina po splátce</t>
  </si>
  <si>
    <t>Koeficient zákl. splátky</t>
  </si>
  <si>
    <t>.</t>
  </si>
  <si>
    <t>L6-makra</t>
  </si>
  <si>
    <t>Zformátujte tento list tak, aby nebyla vidět mřížka, aby se vytiskl na výšku na jeden list šířky (a libovolně listů délky), aby odstránkování nebylo "uvnitř" testované oblasti úkolů, zalomte tuto buňku na šířku stránky</t>
  </si>
  <si>
    <t>Vložte pod toto zadání graf zobrazující Vaši úspěšnost v jednotlivých úkolech.</t>
  </si>
  <si>
    <t>Naformátujte hodnoty do správných číselných formátů, aby hodnoty byly přehledně čitelné
zvýrazněte hodnoty Obrat, Zisk 
(další úpravy formátů a zvýraznění dle zvážení)
připravte list pro tisk na tiskárně tak, aby se vešel na jednu stranu na šířku a libovolně na délku
Do zápatí stránek umístěte jméno tohoto souboru, jméno listu a číslo stránky</t>
  </si>
  <si>
    <t>vzorce umístěte/rozkopírujte do všech řádků vedle zdrojových dat</t>
  </si>
  <si>
    <t>Vhodně upravte šířku všech sloupců, uzamčete záhlaví tak, aby bylo záhlaví vidět při listování v listu dolů</t>
  </si>
  <si>
    <t>Zjistěte, kolik je řádků se strojem "5", tyto celé včetně záhlaví vykopírujte do zvláštního listu s názvem "L2-stroj5", do poznámky pod data vložte, jakým způsobem jste to zjistili
Další zadání se týká opět původního listu "L2-základní vzorce"</t>
  </si>
  <si>
    <r>
      <t xml:space="preserve">Do buňky </t>
    </r>
    <r>
      <rPr>
        <b/>
        <sz val="11"/>
        <color theme="1"/>
        <rFont val="Calibri"/>
        <family val="2"/>
        <charset val="238"/>
        <scheme val="minor"/>
      </rPr>
      <t>J1</t>
    </r>
    <r>
      <rPr>
        <sz val="11"/>
        <color theme="1"/>
        <rFont val="Calibri"/>
        <family val="2"/>
        <charset val="238"/>
        <scheme val="minor"/>
      </rPr>
      <t xml:space="preserve"> vložte podíl ve zpracovaných m2 vybraného zákazníka na celkových m2</t>
    </r>
  </si>
  <si>
    <r>
      <t xml:space="preserve">V buňkách </t>
    </r>
    <r>
      <rPr>
        <b/>
        <sz val="11"/>
        <color theme="1"/>
        <rFont val="Calibri"/>
        <family val="2"/>
        <charset val="238"/>
        <scheme val="minor"/>
      </rPr>
      <t>M4 až Q4</t>
    </r>
    <r>
      <rPr>
        <sz val="11"/>
        <color theme="1"/>
        <rFont val="Calibri"/>
        <family val="2"/>
        <charset val="238"/>
        <scheme val="minor"/>
      </rPr>
      <t xml:space="preserve"> nahraďte vzorové hodnoty vzorci dvě vysvětlivek v záhlaví tabulky</t>
    </r>
  </si>
  <si>
    <r>
      <t xml:space="preserve">v druhém řádku (buňky </t>
    </r>
    <r>
      <rPr>
        <b/>
        <sz val="11"/>
        <color theme="1"/>
        <rFont val="Calibri"/>
        <family val="2"/>
        <charset val="238"/>
        <scheme val="minor"/>
      </rPr>
      <t>C2 až I2</t>
    </r>
    <r>
      <rPr>
        <sz val="11"/>
        <color theme="1"/>
        <rFont val="Calibri"/>
        <family val="2"/>
        <charset val="238"/>
        <scheme val="minor"/>
      </rPr>
      <t>) nahraďte hodnoty vzorci (součet za celý sloupec)</t>
    </r>
  </si>
  <si>
    <r>
      <t xml:space="preserve">Do prvního řádku (buňky </t>
    </r>
    <r>
      <rPr>
        <b/>
        <sz val="11"/>
        <color theme="1"/>
        <rFont val="Calibri"/>
        <family val="2"/>
        <charset val="238"/>
        <scheme val="minor"/>
      </rPr>
      <t>C1 až I1</t>
    </r>
    <r>
      <rPr>
        <sz val="11"/>
        <color theme="1"/>
        <rFont val="Calibri"/>
        <family val="2"/>
        <charset val="238"/>
        <scheme val="minor"/>
      </rPr>
      <t>) napište vzorce, které zobrazí součty v těchto sloupcích, ale pouze za 
zákazníka vybraného automatickým filtrem v úkolu 11 (zákazník se může měnit)</t>
    </r>
  </si>
  <si>
    <r>
      <t>Před sloupec "</t>
    </r>
    <r>
      <rPr>
        <b/>
        <sz val="11"/>
        <color theme="1"/>
        <rFont val="Calibri"/>
        <family val="2"/>
        <charset val="238"/>
        <scheme val="minor"/>
      </rPr>
      <t>A</t>
    </r>
    <r>
      <rPr>
        <sz val="11"/>
        <color theme="1"/>
        <rFont val="Calibri"/>
        <family val="2"/>
        <charset val="238"/>
        <scheme val="minor"/>
      </rPr>
      <t>" vložte sloupec s číslem položky seznamu (první řádek seznamu má číslo 1, druhý 2 atd…)</t>
    </r>
  </si>
  <si>
    <r>
      <t>Do políčka "</t>
    </r>
    <r>
      <rPr>
        <b/>
        <sz val="11"/>
        <color theme="1"/>
        <rFont val="Calibri"/>
        <family val="2"/>
        <charset val="238"/>
        <scheme val="minor"/>
      </rPr>
      <t>L1</t>
    </r>
    <r>
      <rPr>
        <sz val="11"/>
        <color theme="1"/>
        <rFont val="Calibri"/>
        <family val="2"/>
        <charset val="238"/>
        <scheme val="minor"/>
      </rPr>
      <t xml:space="preserve">" se bude vkládat číslo stroje - omezte možnost vložení hodnoty na čísla v intervalu  </t>
    </r>
    <r>
      <rPr>
        <b/>
        <sz val="11"/>
        <color theme="1"/>
        <rFont val="Calibri"/>
        <family val="2"/>
        <charset val="238"/>
        <scheme val="minor"/>
      </rPr>
      <t>5 až 21</t>
    </r>
    <r>
      <rPr>
        <sz val="11"/>
        <color theme="1"/>
        <rFont val="Calibri"/>
        <family val="2"/>
        <charset val="238"/>
        <scheme val="minor"/>
      </rPr>
      <t xml:space="preserve"> (včetně)</t>
    </r>
  </si>
  <si>
    <r>
      <t xml:space="preserve">Do políček </t>
    </r>
    <r>
      <rPr>
        <b/>
        <sz val="11"/>
        <color theme="1"/>
        <rFont val="Calibri"/>
        <family val="2"/>
        <charset val="238"/>
        <scheme val="minor"/>
      </rPr>
      <t>M2 až O2</t>
    </r>
    <r>
      <rPr>
        <sz val="11"/>
        <color theme="1"/>
        <rFont val="Calibri"/>
        <family val="2"/>
        <charset val="238"/>
        <scheme val="minor"/>
      </rPr>
      <t xml:space="preserve"> zadejte vzorce počítající hodnoty dle významu v buňkách </t>
    </r>
    <r>
      <rPr>
        <b/>
        <sz val="11"/>
        <color theme="1"/>
        <rFont val="Calibri"/>
        <family val="2"/>
        <charset val="238"/>
        <scheme val="minor"/>
      </rPr>
      <t xml:space="preserve">M1 až O1 </t>
    </r>
    <r>
      <rPr>
        <sz val="11"/>
        <color theme="1"/>
        <rFont val="Calibri"/>
        <family val="2"/>
        <charset val="238"/>
        <scheme val="minor"/>
      </rPr>
      <t xml:space="preserve">pro stroj zadaný do buňky </t>
    </r>
    <r>
      <rPr>
        <b/>
        <sz val="11"/>
        <color theme="1"/>
        <rFont val="Calibri"/>
        <family val="2"/>
        <charset val="238"/>
        <scheme val="minor"/>
      </rPr>
      <t>L1</t>
    </r>
    <r>
      <rPr>
        <sz val="11"/>
        <color theme="1"/>
        <rFont val="Calibri"/>
        <family val="2"/>
        <charset val="238"/>
        <scheme val="minor"/>
      </rPr>
      <t xml:space="preserve">, pokud se stroj v datech nevyskytuje, zobrazí se hodnota v políčku </t>
    </r>
    <r>
      <rPr>
        <b/>
        <sz val="11"/>
        <color theme="1"/>
        <rFont val="Calibri"/>
        <family val="2"/>
        <charset val="238"/>
        <scheme val="minor"/>
      </rPr>
      <t>M2</t>
    </r>
    <r>
      <rPr>
        <sz val="11"/>
        <color theme="1"/>
        <rFont val="Calibri"/>
        <family val="2"/>
        <charset val="238"/>
        <scheme val="minor"/>
      </rPr>
      <t xml:space="preserve"> rovna "Není v seznamu"</t>
    </r>
  </si>
  <si>
    <r>
      <t xml:space="preserve">které stroje se vyskytují v datech - vložte seznam do sloupce </t>
    </r>
    <r>
      <rPr>
        <b/>
        <sz val="11"/>
        <color theme="1"/>
        <rFont val="Calibri"/>
        <family val="2"/>
        <charset val="238"/>
        <scheme val="minor"/>
      </rPr>
      <t>S</t>
    </r>
    <r>
      <rPr>
        <sz val="11"/>
        <color theme="1"/>
        <rFont val="Calibri"/>
        <family val="2"/>
        <charset val="238"/>
        <scheme val="minor"/>
      </rPr>
      <t>, do záhlaví do poznámky napište, jakým způsobem jste to zjistili</t>
    </r>
  </si>
  <si>
    <r>
      <t xml:space="preserve">Do políčka </t>
    </r>
    <r>
      <rPr>
        <b/>
        <sz val="11"/>
        <color theme="1"/>
        <rFont val="Calibri"/>
        <family val="2"/>
        <charset val="238"/>
        <scheme val="minor"/>
      </rPr>
      <t>P2</t>
    </r>
    <r>
      <rPr>
        <sz val="11"/>
        <color theme="1"/>
        <rFont val="Calibri"/>
        <family val="2"/>
        <charset val="238"/>
        <scheme val="minor"/>
      </rPr>
      <t xml:space="preserve"> napište vzorec spočítající "</t>
    </r>
    <r>
      <rPr>
        <b/>
        <sz val="11"/>
        <color theme="1"/>
        <rFont val="Calibri"/>
        <family val="2"/>
        <charset val="238"/>
        <scheme val="minor"/>
      </rPr>
      <t>Cenu celkem"</t>
    </r>
    <r>
      <rPr>
        <sz val="11"/>
        <color theme="1"/>
        <rFont val="Calibri"/>
        <family val="2"/>
        <charset val="238"/>
        <scheme val="minor"/>
      </rPr>
      <t xml:space="preserve"> pro zákazníka vloženého do políčka </t>
    </r>
    <r>
      <rPr>
        <b/>
        <sz val="11"/>
        <color theme="1"/>
        <rFont val="Calibri"/>
        <family val="2"/>
        <charset val="238"/>
        <scheme val="minor"/>
      </rPr>
      <t>L2</t>
    </r>
    <r>
      <rPr>
        <sz val="11"/>
        <color theme="1"/>
        <rFont val="Calibri"/>
        <family val="2"/>
        <charset val="238"/>
        <scheme val="minor"/>
      </rPr>
      <t xml:space="preserve"> a na stroji vloženého do políčka </t>
    </r>
    <r>
      <rPr>
        <b/>
        <sz val="11"/>
        <color theme="1"/>
        <rFont val="Calibri"/>
        <family val="2"/>
        <charset val="238"/>
        <scheme val="minor"/>
      </rPr>
      <t>L1</t>
    </r>
    <r>
      <rPr>
        <sz val="11"/>
        <color theme="1"/>
        <rFont val="Calibri"/>
        <family val="2"/>
        <charset val="238"/>
        <scheme val="minor"/>
      </rPr>
      <t xml:space="preserve">; při chybném zadání zákazníka v </t>
    </r>
    <r>
      <rPr>
        <b/>
        <sz val="11"/>
        <color theme="1"/>
        <rFont val="Calibri"/>
        <family val="2"/>
        <charset val="238"/>
        <scheme val="minor"/>
      </rPr>
      <t>L2</t>
    </r>
    <r>
      <rPr>
        <sz val="11"/>
        <color theme="1"/>
        <rFont val="Calibri"/>
        <family val="2"/>
        <charset val="238"/>
        <scheme val="minor"/>
      </rPr>
      <t>, případně neexistující kombinaci "zákazník stroj" zobrazí nulu</t>
    </r>
  </si>
  <si>
    <r>
      <t>Do nového listu "</t>
    </r>
    <r>
      <rPr>
        <b/>
        <sz val="11"/>
        <color theme="1"/>
        <rFont val="Calibri"/>
        <family val="2"/>
        <charset val="238"/>
        <scheme val="minor"/>
      </rPr>
      <t>L2-množství m2</t>
    </r>
    <r>
      <rPr>
        <sz val="11"/>
        <color theme="1"/>
        <rFont val="Calibri"/>
        <family val="2"/>
        <charset val="238"/>
        <scheme val="minor"/>
      </rPr>
      <t>" zobrazte tabulku s množstvím m2 po měsících v roce 2009 zpracovaných na jednotlivých strojích;
Pod tuto tabulku zobrazte její údaje ve vhodném grafu;
Dále vložte graf zobrazující podíl jednotlivých strojů na produkci m2 v roce 2009</t>
    </r>
  </si>
  <si>
    <r>
      <t>Do nového listu "</t>
    </r>
    <r>
      <rPr>
        <b/>
        <sz val="11"/>
        <color theme="1"/>
        <rFont val="Calibri"/>
        <family val="2"/>
        <charset val="238"/>
        <scheme val="minor"/>
      </rPr>
      <t>L2-Graf</t>
    </r>
    <r>
      <rPr>
        <sz val="11"/>
        <color theme="1"/>
        <rFont val="Calibri"/>
        <family val="2"/>
        <charset val="238"/>
        <scheme val="minor"/>
      </rPr>
      <t>" zobrazte v grafu cenu a množství m2 po měsících v roce 2009 u vybraného (vybratelného) zákazníka - cena a m2 budou mít své vhodné měřítko každý na své zvláštní ose hodnot</t>
    </r>
  </si>
  <si>
    <t>Převeďte data korektně (tj. čísla včetně desetinných hodnot) do sloupců, vhodně nazvěte záhllaví všech sloupců</t>
  </si>
  <si>
    <t>Zobrazte skrytý list "L4-zpracování dat zal"</t>
  </si>
  <si>
    <r>
      <t>V listu "</t>
    </r>
    <r>
      <rPr>
        <b/>
        <sz val="11"/>
        <color theme="1"/>
        <rFont val="Calibri"/>
        <family val="2"/>
        <charset val="238"/>
        <scheme val="minor"/>
      </rPr>
      <t>L5-analýza</t>
    </r>
    <r>
      <rPr>
        <sz val="11"/>
        <color theme="1"/>
        <rFont val="Calibri"/>
        <family val="2"/>
        <charset val="238"/>
        <scheme val="minor"/>
      </rPr>
      <t xml:space="preserve">" zjistěte, jakou hodnotu je potřeba vyplnit do políčka </t>
    </r>
    <r>
      <rPr>
        <b/>
        <sz val="11"/>
        <color theme="1"/>
        <rFont val="Calibri"/>
        <family val="2"/>
        <charset val="238"/>
        <scheme val="minor"/>
      </rPr>
      <t>F3</t>
    </r>
    <r>
      <rPr>
        <sz val="11"/>
        <color theme="1"/>
        <rFont val="Calibri"/>
        <family val="2"/>
        <charset val="238"/>
        <scheme val="minor"/>
      </rPr>
      <t xml:space="preserve">, aby byla v políčku </t>
    </r>
    <r>
      <rPr>
        <b/>
        <sz val="11"/>
        <color theme="1"/>
        <rFont val="Calibri"/>
        <family val="2"/>
        <charset val="238"/>
        <scheme val="minor"/>
      </rPr>
      <t>I2</t>
    </r>
    <r>
      <rPr>
        <sz val="11"/>
        <color theme="1"/>
        <rFont val="Calibri"/>
        <family val="2"/>
        <charset val="238"/>
        <scheme val="minor"/>
      </rPr>
      <t xml:space="preserve"> hodnota 15 000,-Kč
</t>
    </r>
    <r>
      <rPr>
        <i/>
        <sz val="10"/>
        <color theme="1"/>
        <rFont val="Calibri"/>
        <family val="2"/>
        <charset val="238"/>
        <scheme val="minor"/>
      </rPr>
      <t xml:space="preserve">do poznámky políčka </t>
    </r>
    <r>
      <rPr>
        <b/>
        <i/>
        <sz val="10"/>
        <color theme="1"/>
        <rFont val="Calibri"/>
        <family val="2"/>
        <charset val="238"/>
        <scheme val="minor"/>
      </rPr>
      <t>I2</t>
    </r>
    <r>
      <rPr>
        <i/>
        <sz val="10"/>
        <color theme="1"/>
        <rFont val="Calibri"/>
        <family val="2"/>
        <charset val="238"/>
        <scheme val="minor"/>
      </rPr>
      <t xml:space="preserve"> popište, jak jste to zjitili</t>
    </r>
  </si>
  <si>
    <r>
      <t>V listu "</t>
    </r>
    <r>
      <rPr>
        <b/>
        <sz val="11"/>
        <color theme="1"/>
        <rFont val="Calibri"/>
        <family val="2"/>
        <charset val="238"/>
        <scheme val="minor"/>
      </rPr>
      <t>L2-základní vzorce</t>
    </r>
    <r>
      <rPr>
        <sz val="11"/>
        <color theme="1"/>
        <rFont val="Calibri"/>
        <family val="2"/>
        <charset val="238"/>
        <scheme val="minor"/>
      </rPr>
      <t>" zvýrazněte červeně tučně hodnoty ve sloupci "</t>
    </r>
    <r>
      <rPr>
        <b/>
        <sz val="11"/>
        <color theme="1"/>
        <rFont val="Calibri"/>
        <family val="2"/>
        <charset val="238"/>
        <scheme val="minor"/>
      </rPr>
      <t>I</t>
    </r>
    <r>
      <rPr>
        <sz val="11"/>
        <color theme="1"/>
        <rFont val="Calibri"/>
        <family val="2"/>
        <charset val="238"/>
        <scheme val="minor"/>
      </rPr>
      <t>", které jsou více jak 20% nad 
průměrem hodnot tohoto sloupce</t>
    </r>
  </si>
  <si>
    <t>podíl měsíce</t>
  </si>
  <si>
    <r>
      <t>V listu "</t>
    </r>
    <r>
      <rPr>
        <b/>
        <sz val="11"/>
        <color theme="1"/>
        <rFont val="Calibri"/>
        <family val="2"/>
        <charset val="238"/>
        <scheme val="minor"/>
      </rPr>
      <t>L2-základní vzorce</t>
    </r>
    <r>
      <rPr>
        <sz val="11"/>
        <color theme="1"/>
        <rFont val="Calibri"/>
        <family val="2"/>
        <charset val="238"/>
        <scheme val="minor"/>
      </rPr>
      <t>" zvýrazněte zeleným podkladem řádky, které mají ve sloupci "</t>
    </r>
    <r>
      <rPr>
        <b/>
        <sz val="11"/>
        <color theme="1"/>
        <rFont val="Calibri"/>
        <family val="2"/>
        <charset val="238"/>
        <scheme val="minor"/>
      </rPr>
      <t>Stroj</t>
    </r>
    <r>
      <rPr>
        <sz val="11"/>
        <color theme="1"/>
        <rFont val="Calibri"/>
        <family val="2"/>
        <charset val="238"/>
        <scheme val="minor"/>
      </rPr>
      <t xml:space="preserve">" stejnou hodnotu, jaká je zadaná do buňky </t>
    </r>
    <r>
      <rPr>
        <b/>
        <sz val="11"/>
        <color theme="1"/>
        <rFont val="Calibri"/>
        <family val="2"/>
        <charset val="238"/>
        <scheme val="minor"/>
      </rPr>
      <t>L1</t>
    </r>
  </si>
  <si>
    <r>
      <t>Na základě hodnot tabulky "</t>
    </r>
    <r>
      <rPr>
        <b/>
        <sz val="11"/>
        <color theme="1"/>
        <rFont val="Calibri"/>
        <family val="2"/>
        <charset val="238"/>
        <scheme val="minor"/>
      </rPr>
      <t>L1-formátování</t>
    </r>
    <r>
      <rPr>
        <sz val="11"/>
        <color theme="1"/>
        <rFont val="Calibri"/>
        <family val="2"/>
        <charset val="238"/>
        <scheme val="minor"/>
      </rPr>
      <t>" pocházejících z roku 2008 (zejména produkce/den v jednotlivých měsících) dopočtěte do nového listu "</t>
    </r>
    <r>
      <rPr>
        <b/>
        <sz val="11"/>
        <color theme="1"/>
        <rFont val="Calibri"/>
        <family val="2"/>
        <charset val="238"/>
        <scheme val="minor"/>
      </rPr>
      <t>L5-dopočet produkce</t>
    </r>
    <r>
      <rPr>
        <sz val="11"/>
        <color theme="1"/>
        <rFont val="Calibri"/>
        <family val="2"/>
        <charset val="238"/>
        <scheme val="minor"/>
      </rPr>
      <t>" pravděpodobný vývoj produkce na jednotlivých strojích z tabulky v listu "</t>
    </r>
    <r>
      <rPr>
        <b/>
        <sz val="11"/>
        <color theme="1"/>
        <rFont val="Calibri"/>
        <family val="2"/>
        <charset val="238"/>
        <scheme val="minor"/>
      </rPr>
      <t>L2-základní vzorce</t>
    </r>
    <r>
      <rPr>
        <sz val="11"/>
        <color theme="1"/>
        <rFont val="Calibri"/>
        <family val="2"/>
        <charset val="238"/>
        <scheme val="minor"/>
      </rPr>
      <t>" do konce roku 2009; 
celozávodní dovolená bude 10 pracovních dní v měsíci srpnu
jako směrodatný údaj o datu berte hodnotu data v sloupci "</t>
    </r>
    <r>
      <rPr>
        <b/>
        <sz val="11"/>
        <color theme="1"/>
        <rFont val="Calibri"/>
        <family val="2"/>
        <charset val="238"/>
        <scheme val="minor"/>
      </rPr>
      <t>DatP</t>
    </r>
    <r>
      <rPr>
        <sz val="11"/>
        <color theme="1"/>
        <rFont val="Calibri"/>
        <family val="2"/>
        <charset val="238"/>
        <scheme val="minor"/>
      </rPr>
      <t>"
popište pod tabulku stručně jakým způsobem jste k dopočtu dospěli</t>
    </r>
  </si>
  <si>
    <r>
      <t>Jaká je v listu "</t>
    </r>
    <r>
      <rPr>
        <b/>
        <sz val="11"/>
        <color theme="1"/>
        <rFont val="Calibri"/>
        <family val="2"/>
        <charset val="238"/>
        <scheme val="minor"/>
      </rPr>
      <t>L2-základní vzorce</t>
    </r>
    <r>
      <rPr>
        <sz val="11"/>
        <color theme="1"/>
        <rFont val="Calibri"/>
        <family val="2"/>
        <charset val="238"/>
        <scheme val="minor"/>
      </rPr>
      <t>" průměrná odchylka mezi daty "DatRez" a "DatP" u jednoltivých strojů?
Vylučte v tomto výpočtu hodnoty "DatRez" rovny nule
Propočet a výsledky umístěte do nového listu "</t>
    </r>
    <r>
      <rPr>
        <b/>
        <sz val="11"/>
        <color theme="1"/>
        <rFont val="Calibri"/>
        <family val="2"/>
        <charset val="238"/>
        <scheme val="minor"/>
      </rPr>
      <t>L2-rozdíl datumů</t>
    </r>
    <r>
      <rPr>
        <sz val="11"/>
        <color theme="1"/>
        <rFont val="Calibri"/>
        <family val="2"/>
        <charset val="238"/>
        <scheme val="minor"/>
      </rPr>
      <t>"</t>
    </r>
  </si>
  <si>
    <r>
      <t>Jaká je průměrná odchylka mezi daty "DatRez" a "DatP" u jednoltivých strojů z předešlého úkolu, pokud použijete vážený průměr, kde váhou bude hopdnota ze sloupce "</t>
    </r>
    <r>
      <rPr>
        <b/>
        <sz val="11"/>
        <color theme="1"/>
        <rFont val="Calibri"/>
        <family val="2"/>
        <charset val="238"/>
        <scheme val="minor"/>
      </rPr>
      <t>Cena</t>
    </r>
    <r>
      <rPr>
        <sz val="11"/>
        <color theme="1"/>
        <rFont val="Calibri"/>
        <family val="2"/>
        <charset val="238"/>
        <scheme val="minor"/>
      </rPr>
      <t>"?
Propočet umístěte do stejného listu jako úkol 28</t>
    </r>
  </si>
  <si>
    <t>Napište makro, které ze zdrojových dat v listu "L4-zpracování dat zal" provede převod hodnot do sloupců do listu "L4-data"</t>
  </si>
  <si>
    <r>
      <t>Vytvořte tabulku pod tato převedená data se součty v tisících Kč (vhodně zformátováno, aby bylo přehledně čitelné):
sečteny budou řádky se stejným prvním dvojčíslím "položky" (sloupec "</t>
    </r>
    <r>
      <rPr>
        <b/>
        <sz val="11"/>
        <color theme="1"/>
        <rFont val="Calibri"/>
        <family val="2"/>
        <charset val="238"/>
        <scheme val="minor"/>
      </rPr>
      <t>b</t>
    </r>
    <r>
      <rPr>
        <sz val="11"/>
        <color theme="1"/>
        <rFont val="Calibri"/>
        <family val="2"/>
        <charset val="238"/>
        <scheme val="minor"/>
      </rPr>
      <t xml:space="preserve">" zadání - na řádcích 5-9 je to např. hodnota </t>
    </r>
    <r>
      <rPr>
        <b/>
        <sz val="11"/>
        <color theme="1"/>
        <rFont val="Calibri"/>
        <family val="2"/>
        <charset val="238"/>
        <scheme val="minor"/>
      </rPr>
      <t>11</t>
    </r>
    <r>
      <rPr>
        <sz val="11"/>
        <color theme="1"/>
        <rFont val="Calibri"/>
        <family val="2"/>
        <charset val="238"/>
        <scheme val="minor"/>
      </rPr>
      <t>) 
součet bude proveden z hodnot v posledním sloupci</t>
    </r>
  </si>
  <si>
    <r>
      <t xml:space="preserve">Obodujte se sami do sloupce </t>
    </r>
    <r>
      <rPr>
        <b/>
        <sz val="11"/>
        <color theme="1"/>
        <rFont val="Calibri"/>
        <family val="2"/>
        <charset val="238"/>
        <scheme val="minor"/>
      </rPr>
      <t>D</t>
    </r>
    <r>
      <rPr>
        <sz val="11"/>
        <color theme="1"/>
        <rFont val="Calibri"/>
        <family val="2"/>
        <charset val="238"/>
        <scheme val="minor"/>
      </rPr>
      <t xml:space="preserve">, jak jste jednotlivé úkoly zvládli, do sloupce </t>
    </r>
    <r>
      <rPr>
        <b/>
        <sz val="11"/>
        <color theme="1"/>
        <rFont val="Calibri"/>
        <family val="2"/>
        <charset val="238"/>
        <scheme val="minor"/>
      </rPr>
      <t>E</t>
    </r>
    <r>
      <rPr>
        <sz val="11"/>
        <color theme="1"/>
        <rFont val="Calibri"/>
        <family val="2"/>
        <charset val="238"/>
        <scheme val="minor"/>
      </rPr>
      <t xml:space="preserve"> ohodnoťte stupnicí 1 (nejlehčí) až 10 (nejtěžší) náročnost úkolů dle Vašeho názoru</t>
    </r>
  </si>
  <si>
    <t>Doporučuji si zadání zkopírovat/vytisknout. Předpokládaná délka zpracování 60-180 minut. Vypracujte co umíte, většina běžných uživatelů excelu končí mezi úkoly L2 až L3.</t>
  </si>
  <si>
    <t>Napište čas, který jste zpracováním testu strávili.</t>
  </si>
  <si>
    <t>EG/PEPEPR/00938</t>
  </si>
  <si>
    <t>EG/PEPEPR/01250</t>
  </si>
  <si>
    <t>EG/PEPEPR/00147</t>
  </si>
  <si>
    <t>EG/PEPEPR/00624</t>
  </si>
  <si>
    <t>EG/PEPEPR/00779</t>
  </si>
  <si>
    <t>EG/PEPEPR/01186</t>
  </si>
  <si>
    <t>EG/PEPEPR/01208</t>
  </si>
  <si>
    <t>EG/PEPEPR/01221</t>
  </si>
  <si>
    <t>EG/PEPEPR/01234</t>
  </si>
  <si>
    <t>EG/PEPEPR/01252</t>
  </si>
  <si>
    <t>EG/PEPEPR/00621</t>
  </si>
  <si>
    <t>EG/PEPEPR/00687</t>
  </si>
  <si>
    <t>EG/PEPEPR/00706</t>
  </si>
  <si>
    <t>EG/PEPEPR/00728</t>
  </si>
  <si>
    <t>EG/PEPEPR/01286</t>
  </si>
  <si>
    <t>EG/PEPEPR/01297</t>
  </si>
  <si>
    <t>EG/PEPEPR/01298</t>
  </si>
  <si>
    <t>EG/PAPIK1/00788</t>
  </si>
  <si>
    <t>EG/PAPIK1/00806</t>
  </si>
  <si>
    <t>EG/PAPIK1/01334</t>
  </si>
  <si>
    <t>EG/PAPIK1/01365</t>
  </si>
  <si>
    <t>EG/PAPIK1/01206</t>
  </si>
  <si>
    <t>EG/PAPIK1/01208</t>
  </si>
  <si>
    <t>EG/PAPIK1/01217</t>
  </si>
  <si>
    <t>EG/PAPIK1/01219</t>
  </si>
  <si>
    <t>EG/PAPIK1/01239</t>
  </si>
  <si>
    <t>EG/PAPIK1/01246</t>
  </si>
  <si>
    <t>EG/PAPIK1/01265</t>
  </si>
  <si>
    <t>EG/PAPIK1/01266</t>
  </si>
  <si>
    <t>EG/PAPIK1/01278</t>
  </si>
  <si>
    <t>EG/PAPIK1/01368</t>
  </si>
  <si>
    <t>EG/PAPIK1/00787</t>
  </si>
  <si>
    <t>EG/PAPIK1/01009</t>
  </si>
  <si>
    <t>EG/PAPIK1/01343</t>
  </si>
  <si>
    <t>EG/PAPIK1/01284</t>
  </si>
  <si>
    <t>EG/PAPIK1/01385</t>
  </si>
  <si>
    <t>EG/PAPIK1/01386</t>
  </si>
  <si>
    <t>EG/PAPIK1/01387</t>
  </si>
  <si>
    <t>EG/PAPIK1/01389</t>
  </si>
  <si>
    <t>EG/PAPIK1/01418</t>
  </si>
  <si>
    <t>EG/PAPIK1/00988</t>
  </si>
  <si>
    <t>EG/PAPIK1/01425</t>
  </si>
  <si>
    <t>EG/PAPIK1/01014</t>
  </si>
  <si>
    <t>EG/PAPIK1/01363</t>
  </si>
  <si>
    <t>EG/PAPIK1/01335</t>
  </si>
  <si>
    <t>EG/PAPIK1/01417</t>
  </si>
  <si>
    <t>EG/PAPIK1/00910</t>
  </si>
  <si>
    <t>EG/PAPIK1/01345</t>
  </si>
  <si>
    <t>EG/PAPIK1/00786</t>
  </si>
  <si>
    <t>EG/PAPIK1/01269</t>
  </si>
  <si>
    <t>EG/PAPIK1/01271</t>
  </si>
  <si>
    <t>EG/PAPIK1/01358</t>
  </si>
  <si>
    <t>EG/PAPIK1/01408</t>
  </si>
  <si>
    <t>EG/PAPIK1/01409</t>
  </si>
  <si>
    <t>EG/PAPIK1/01410</t>
  </si>
  <si>
    <t>EG/PAPIK1/01419</t>
  </si>
  <si>
    <t>EG/PAPIK1/01426</t>
  </si>
  <si>
    <t>EG/PAPIK1/01427</t>
  </si>
  <si>
    <t>EG/PAPIK1/01297</t>
  </si>
  <si>
    <t>EG/PAPIK1/01319</t>
  </si>
  <si>
    <t>EG/PAPIK1/01287</t>
  </si>
  <si>
    <t>EG/PAPIK1/01428</t>
  </si>
  <si>
    <t>EG/KAKADU/00005</t>
  </si>
  <si>
    <t>EG/ARAARA/00701</t>
  </si>
  <si>
    <t>EG/ARAARA/00706</t>
  </si>
  <si>
    <t>EG/ARAARA/00723</t>
  </si>
  <si>
    <t>EG/ARAARA/00747</t>
  </si>
  <si>
    <t>EG/ARAARA/00790</t>
  </si>
  <si>
    <t>EG/ARAARA/00791</t>
  </si>
  <si>
    <t>EG/ARAARA/00822</t>
  </si>
  <si>
    <t>EG/ARAARA/00700</t>
  </si>
  <si>
    <t>EG/ARAARA/00710</t>
  </si>
  <si>
    <t>EG/ARAARA/00743</t>
  </si>
  <si>
    <t>EG/ARAARA/00744</t>
  </si>
  <si>
    <t>EG/ARAARA/00766</t>
  </si>
  <si>
    <t>EG/ARAARA/00801</t>
  </si>
  <si>
    <t>EG/ARAARA/00711</t>
  </si>
  <si>
    <t>EG/ARAARA/00749</t>
  </si>
  <si>
    <t>EG/ARAARA/00802</t>
  </si>
  <si>
    <t>EG/ARAARA/00825</t>
  </si>
  <si>
    <t>EG/ARAARA/00692</t>
  </si>
  <si>
    <t>EG/ARAARA/00769</t>
  </si>
  <si>
    <t>EG/SLAVIK/00639</t>
  </si>
  <si>
    <t>EG/SLAVIK/00641</t>
  </si>
  <si>
    <t>EG/SLAVIK/00654</t>
  </si>
  <si>
    <t>EG/SLAVIK/00914</t>
  </si>
  <si>
    <t>EG/SLAVIK/00915</t>
  </si>
  <si>
    <t>EG/SLAVIK/00929</t>
  </si>
  <si>
    <t>EG/SLAVIK/00421</t>
  </si>
  <si>
    <t>EG/SLAVIK/00544</t>
  </si>
  <si>
    <t>EG/SLAVIK/00599</t>
  </si>
  <si>
    <t>EG/SLAVIK/00602</t>
  </si>
  <si>
    <t>EM/SLAVIK/00839</t>
  </si>
  <si>
    <t>EM/SLAVIK/00861</t>
  </si>
  <si>
    <t>EG/SLAVIK/00868</t>
  </si>
  <si>
    <t>EG/SLAVIK/00869</t>
  </si>
  <si>
    <t>EG/SLAVIK/00872</t>
  </si>
  <si>
    <t>EG/SLAVIK/00878</t>
  </si>
  <si>
    <t>EG/SLAVIK/00881</t>
  </si>
  <si>
    <t>EG/SLAVIK/00858</t>
  </si>
  <si>
    <t>EG/KATERO/00008</t>
  </si>
  <si>
    <t>EG/KATERO/00009</t>
  </si>
  <si>
    <t>EG/KATERO/00011</t>
  </si>
  <si>
    <t>EG/KATERO/00013</t>
  </si>
  <si>
    <t>EG/KATERO/00012</t>
  </si>
  <si>
    <t>EG/KOKOSA/00046</t>
  </si>
  <si>
    <t>EG/KOKOSA/00048</t>
  </si>
  <si>
    <t>EG/KOKOSA/00049</t>
  </si>
  <si>
    <t>EG/KOKOSA/00080</t>
  </si>
  <si>
    <t>EG/KOKOSA/00094</t>
  </si>
  <si>
    <t>EM/KOKOSA/00118</t>
  </si>
  <si>
    <t>EG/KOKOSA/00139</t>
  </si>
  <si>
    <t>EG/KOKOSA/00105</t>
  </si>
  <si>
    <t>EG/KOKOSA/00106</t>
  </si>
  <si>
    <t>EG/KOKOSA/00107</t>
  </si>
  <si>
    <t>EG/KOKOSA/00108</t>
  </si>
  <si>
    <t>EG/KOKOSA/00109</t>
  </si>
  <si>
    <t>EG/KOKOSA/00110</t>
  </si>
  <si>
    <t>EG/KOKOSA/00111</t>
  </si>
  <si>
    <t>EG/KOKOSA/00112</t>
  </si>
  <si>
    <t>EG/KOKOSA/00113</t>
  </si>
  <si>
    <t>EM/KOKOSA/00115</t>
  </si>
  <si>
    <t>EG/KOKOSA/00135</t>
  </si>
  <si>
    <t>EG/KOKOSA/00136</t>
  </si>
  <si>
    <t>EG/STOLAR/01136</t>
  </si>
  <si>
    <t>EG/STOLAR/01259</t>
  </si>
  <si>
    <t>EF/STOLAR/01288</t>
  </si>
  <si>
    <t>EG/STOLAR/01294</t>
  </si>
  <si>
    <t>EG/STOLAR/01308</t>
  </si>
  <si>
    <t>EG/STOLAR/01352</t>
  </si>
  <si>
    <t>EG/STOLAR/01353</t>
  </si>
  <si>
    <t>EG/STOLAR/01354</t>
  </si>
  <si>
    <t>EG/STOLAR/01363</t>
  </si>
  <si>
    <t>EG/STOLAR/01373</t>
  </si>
  <si>
    <t>EG/STOLAR/01374</t>
  </si>
  <si>
    <t>EG/STOLAR/01375</t>
  </si>
  <si>
    <t>EM/STOLAR/00302</t>
  </si>
  <si>
    <t>EG/STOLAR/01033</t>
  </si>
  <si>
    <t>EG/STOLAR/01310</t>
  </si>
  <si>
    <t>EG/TOPOLL/00312</t>
  </si>
  <si>
    <t>EG/TOPOLL/00313</t>
  </si>
  <si>
    <t>EG/TOPOLL/00314</t>
  </si>
  <si>
    <t>EG/TOPOLL/00315</t>
  </si>
  <si>
    <t>EG/TOPOLL/00398</t>
  </si>
  <si>
    <t>EG/TOPOLL/00421</t>
  </si>
  <si>
    <t>EG/TOPOLL/00396</t>
  </si>
  <si>
    <t>EG/HRIBER/01647</t>
  </si>
  <si>
    <t>EG/HRIBER/01669</t>
  </si>
  <si>
    <t>EG/HRIBER/01718</t>
  </si>
  <si>
    <t>EG/HRIBER/01827</t>
  </si>
  <si>
    <t>EG/HRIBER/01843</t>
  </si>
  <si>
    <t>EG/HRIBER/01861</t>
  </si>
  <si>
    <t>EG/HRIBER/01935</t>
  </si>
  <si>
    <t>EG/HRIBER/01954</t>
  </si>
  <si>
    <t>EG/HRIBER/01959</t>
  </si>
  <si>
    <t>EG/HRIBER/01983</t>
  </si>
  <si>
    <t>EG/HRIBER/01995</t>
  </si>
  <si>
    <t>EG/HRIBER/01690</t>
  </si>
  <si>
    <t>EG/HRIBER/01704</t>
  </si>
  <si>
    <t>EG/HRIBER/01767</t>
  </si>
  <si>
    <t>EG/HRIBER/01800</t>
  </si>
  <si>
    <t>EG/HRIBER/02038</t>
  </si>
  <si>
    <t>EG/HRIBER/02128</t>
  </si>
  <si>
    <t>EG/HRIBER/02175</t>
  </si>
  <si>
    <t>EG/HRIBER/02217</t>
  </si>
  <si>
    <t>EG/HRIBER/01813</t>
  </si>
  <si>
    <t>EG/HRIBER/01967</t>
  </si>
  <si>
    <t>EG/HRIBER/01989</t>
  </si>
  <si>
    <t>EG/HRIBER/02163</t>
  </si>
  <si>
    <t>EG/HRIBER/02185</t>
  </si>
  <si>
    <t>EG/HRIBER/02216</t>
  </si>
  <si>
    <t>EG/HRIBER/02230</t>
  </si>
  <si>
    <t>EG/HRIBER/02231</t>
  </si>
  <si>
    <t>EG/SLIMAK/00003</t>
  </si>
  <si>
    <t>EG/SLIMAK/00005</t>
  </si>
  <si>
    <t>EG/SLIMAK/00010</t>
  </si>
  <si>
    <t>EG/SLIMAK/00011</t>
  </si>
  <si>
    <t>EG/SLIMAK/00012</t>
  </si>
  <si>
    <t>EG/SLIMAK/00013</t>
  </si>
  <si>
    <t>EG/SLIMAK/00025</t>
  </si>
  <si>
    <t>EM/POKLOS/00001</t>
  </si>
  <si>
    <t>EM/POKLO/00076</t>
  </si>
  <si>
    <t>EG/POKLO/00099</t>
  </si>
  <si>
    <t>EM/AMERIK/00035</t>
  </si>
  <si>
    <t>EM/AMERIK/00036</t>
  </si>
  <si>
    <t>EM/MEZIAZ/00005</t>
  </si>
  <si>
    <t>EM/MEZIAZ/00011</t>
  </si>
  <si>
    <t>EF/DOLYBR/00507</t>
  </si>
  <si>
    <t>EP/DOLYBR/00508</t>
  </si>
  <si>
    <t>EP/DOLYBR/00206</t>
  </si>
  <si>
    <t>EP/DOLYBR/00489</t>
  </si>
  <si>
    <t>EF/DOLYBR/00509</t>
  </si>
  <si>
    <t>EG/ZALIVY/00359</t>
  </si>
  <si>
    <t>EG/ZALIVY/00223</t>
  </si>
  <si>
    <t>EG/ZALIVY/00358</t>
  </si>
  <si>
    <t>EG/ZALIVY/00364</t>
  </si>
  <si>
    <t>EG/ZALIVY/00316</t>
  </si>
  <si>
    <t>EG/ZALIVY/00317</t>
  </si>
  <si>
    <t>EG/ZALIVY/00318</t>
  </si>
  <si>
    <t>EG/ZALIVY/00321</t>
  </si>
  <si>
    <t>EG/ZALIVY/00345</t>
  </si>
  <si>
    <t>EG/ZALIVY/00366</t>
  </si>
  <si>
    <t>EG/ZALIVY/00388</t>
  </si>
  <si>
    <t>EG/ZALIVY/00389</t>
  </si>
  <si>
    <t>EG/ZALIVY/00406</t>
  </si>
  <si>
    <t>EG/ZALIVY/00407</t>
  </si>
  <si>
    <t>EG/ZALIVY/00409</t>
  </si>
  <si>
    <t>EG/ZALIVY/00410</t>
  </si>
  <si>
    <t>EG/ZALIVY/00411</t>
  </si>
  <si>
    <t>EG/ZALIVY/00412</t>
  </si>
  <si>
    <t>EG/ZALIVY/00193</t>
  </si>
  <si>
    <t>EG/ZALIVY/00347</t>
  </si>
  <si>
    <t>EG/ZALIVY/00352</t>
  </si>
  <si>
    <t>EG/ZALIVY/00398</t>
  </si>
  <si>
    <t>EG/ZALIVY/00399</t>
  </si>
  <si>
    <t>EG/MADERA/00069</t>
  </si>
  <si>
    <t>EG/BBCPTZ/00252</t>
  </si>
  <si>
    <t>EG/BBCPTZ/00302</t>
  </si>
  <si>
    <t>EG/BBCPTZ/00336</t>
  </si>
  <si>
    <t>EG/BBCPTZ/00346</t>
  </si>
  <si>
    <t>EG/BBC/00409</t>
  </si>
  <si>
    <t>EG/BBC/00410</t>
  </si>
  <si>
    <t>EG/BBC/00445</t>
  </si>
  <si>
    <t>EG/BBC/00412</t>
  </si>
  <si>
    <t>EG/BBC/00414</t>
  </si>
  <si>
    <t>EG/BBCPTZ/00340</t>
  </si>
  <si>
    <t>EG/BBC/00434</t>
  </si>
  <si>
    <t>EG/BBCPTZ/00443</t>
  </si>
  <si>
    <t>EG/BBCPTZ/00447</t>
  </si>
  <si>
    <t>EG/BBC/00456</t>
  </si>
  <si>
    <t>EG/BBC/00463</t>
  </si>
  <si>
    <t>EG/BBC/00464</t>
  </si>
  <si>
    <t>EG/BBCPTZ/00465</t>
  </si>
  <si>
    <t>EG/BBC/00466</t>
  </si>
  <si>
    <t>EG/BBCPTZ/00467</t>
  </si>
  <si>
    <t>EF/NAKUPR/00052</t>
  </si>
  <si>
    <t>EG/NAKUPR/00060</t>
  </si>
  <si>
    <t>EM/NAKUPR/00055</t>
  </si>
  <si>
    <t>EG/DZEEKA/00026</t>
  </si>
  <si>
    <t>EG/DZEEKA/00020</t>
  </si>
  <si>
    <t>EG/KUKUAV/00993</t>
  </si>
  <si>
    <t>EG/KUKUAV/00994</t>
  </si>
  <si>
    <t>EG/KUKUAV/01013</t>
  </si>
  <si>
    <t>EG/KUKUAV/01150</t>
  </si>
  <si>
    <t>EG/KUKUAV/01363</t>
  </si>
  <si>
    <t>EG/KUKUAV/01364</t>
  </si>
  <si>
    <t>EG/KUKUAV/01365</t>
  </si>
  <si>
    <t>EG/KUKUAV/01471</t>
  </si>
  <si>
    <t>EG/KUKUAV/01472</t>
  </si>
  <si>
    <t>EG/KUKUAV/01473</t>
  </si>
  <si>
    <t>EG/KUKUAV/01474</t>
  </si>
  <si>
    <t>EG/KUKUAV/01475</t>
  </si>
  <si>
    <t>EG/KUKUAV/01476</t>
  </si>
  <si>
    <t>EG/KUKUAV/01477</t>
  </si>
  <si>
    <t>EG/KUKUAV/01478</t>
  </si>
  <si>
    <t>EG/KUKUAV/01479</t>
  </si>
  <si>
    <t>EG/PRASE1/00546</t>
  </si>
  <si>
    <t>EG/PRASE1/00547</t>
  </si>
  <si>
    <t>EG/PRASE1/00548</t>
  </si>
  <si>
    <t>EG/PRASE1/00549</t>
  </si>
  <si>
    <t>PAPIK1</t>
  </si>
  <si>
    <t>Roztažení vzorců</t>
  </si>
  <si>
    <t>Freeze, upevnit příčky</t>
  </si>
  <si>
    <t>Filtr, rozšířený filtr, kontingenční tabulka…</t>
  </si>
  <si>
    <t>Automatický filtr</t>
  </si>
  <si>
    <t>SUM</t>
  </si>
  <si>
    <t xml:space="preserve">Normální roztažení čísel? </t>
  </si>
  <si>
    <t>Nerozumím</t>
  </si>
  <si>
    <t>Ověření dat</t>
  </si>
  <si>
    <t>Jak řešit - podle www.excelentnitriky.com. Je to jak bych to řešil já - netvrdím, že to musí být nutně správně a už vůbec to nejsou jediná správná řešení.</t>
  </si>
  <si>
    <t>Kombinace SUMIF a KDYŽ</t>
  </si>
  <si>
    <t>rozšířený filtr</t>
  </si>
  <si>
    <t>Kontingenční tabulka, kontingenční graf</t>
  </si>
  <si>
    <t>Kontingenční tabulka s filtrem</t>
  </si>
  <si>
    <t>Text do sloupců</t>
  </si>
  <si>
    <t>Kombinace SUMIF a LEFT</t>
  </si>
  <si>
    <t>Hledání řešení (goal seek)</t>
  </si>
  <si>
    <t>Podmíněné formátování</t>
  </si>
  <si>
    <t>Doplnění spojnice grafu s trendem nebo regrese</t>
  </si>
  <si>
    <t>Month, concatenate</t>
  </si>
  <si>
    <t>SUBTOTAL</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</si>
</sst>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dd/mm/yy;@"/>
    <numFmt numFmtId="165" formatCode="0.000%"/>
    <numFmt numFmtId="166" formatCode="0.0000%"/>
  </numFmts>
  <fonts count="12" x14ac:knownFonts="1">
    <font>
      <sz val="11"/>
      <color theme="1"/>
      <name val="Calibri"/>
      <family val="2"/>
      <charset val="238"/>
      <scheme val="minor"/>
    </font>
    <font>
      <b/>
      <sz val="11"/>
      <color theme="1"/>
      <name val="Calibri"/>
      <family val="2"/>
      <charset val="238"/>
      <scheme val="minor"/>
    </font>
    <font>
      <b/>
      <sz val="10"/>
      <name val="Times New Roman"/>
      <family val="1"/>
      <charset val="238"/>
    </font>
    <font>
      <sz val="10"/>
      <name val="Times New Roman"/>
      <family val="1"/>
      <charset val="238"/>
    </font>
    <font>
      <b/>
      <sz val="10"/>
      <color theme="0"/>
      <name val="Arial"/>
      <family val="2"/>
      <charset val="238"/>
    </font>
    <font>
      <sz val="9"/>
      <color indexed="81"/>
      <name val="Tahoma"/>
      <family val="2"/>
      <charset val="238"/>
    </font>
    <font>
      <b/>
      <sz val="9"/>
      <color indexed="81"/>
      <name val="Tahoma"/>
      <family val="2"/>
      <charset val="238"/>
    </font>
    <font>
      <sz val="6.5"/>
      <color theme="1"/>
      <name val="Bookman Old Style"/>
      <family val="1"/>
      <charset val="238"/>
    </font>
    <font>
      <sz val="11"/>
      <color theme="1"/>
      <name val="Bookman Old Style"/>
      <family val="1"/>
      <charset val="238"/>
    </font>
    <font>
      <i/>
      <sz val="10"/>
      <color theme="1"/>
      <name val="Calibri"/>
      <family val="2"/>
      <charset val="238"/>
      <scheme val="minor"/>
    </font>
    <font>
      <b/>
      <i/>
      <sz val="10"/>
      <color theme="1"/>
      <name val="Calibri"/>
      <family val="2"/>
      <charset val="238"/>
      <scheme val="minor"/>
    </font>
    <font>
      <u/>
      <sz val="11"/>
      <color theme="10"/>
      <name val="Calibri"/>
      <family val="2"/>
      <charset val="238"/>
      <scheme val="minor"/>
    </font>
  </fonts>
  <fills count="11">
    <fill>
      <patternFill patternType="none"/>
    </fill>
    <fill>
      <patternFill patternType="gray125"/>
    </fill>
    <fill>
      <patternFill patternType="solid">
        <fgColor indexed="11"/>
        <bgColor indexed="64"/>
      </patternFill>
    </fill>
    <fill>
      <patternFill patternType="solid">
        <fgColor theme="4"/>
        <bgColor theme="4"/>
      </patternFill>
    </fill>
    <fill>
      <patternFill patternType="solid">
        <fgColor theme="4" tint="0.59999389629810485"/>
        <bgColor theme="4" tint="0.59999389629810485"/>
      </patternFill>
    </fill>
    <fill>
      <patternFill patternType="solid">
        <fgColor theme="4" tint="0.79998168889431442"/>
        <bgColor theme="4" tint="0.79998168889431442"/>
      </patternFill>
    </fill>
    <fill>
      <patternFill patternType="solid">
        <fgColor rgb="FFFFFF00"/>
        <bgColor indexed="64"/>
      </patternFill>
    </fill>
    <fill>
      <patternFill patternType="solid">
        <fgColor rgb="FFFFFFCC"/>
        <bgColor indexed="64"/>
      </patternFill>
    </fill>
    <fill>
      <patternFill patternType="solid">
        <fgColor rgb="FF92D050"/>
        <bgColor indexed="64"/>
      </patternFill>
    </fill>
    <fill>
      <patternFill patternType="solid">
        <fgColor theme="6" tint="0.59999389629810485"/>
        <bgColor indexed="64"/>
      </patternFill>
    </fill>
    <fill>
      <patternFill patternType="solid">
        <fgColor indexed="13"/>
        <bgColor indexed="64"/>
      </patternFill>
    </fill>
  </fills>
  <borders count="4">
    <border>
      <left/>
      <right/>
      <top/>
      <bottom/>
      <diagonal/>
    </border>
    <border>
      <left style="thin">
        <color theme="0"/>
      </left>
      <right style="thin">
        <color theme="0"/>
      </right>
      <top/>
      <bottom style="thick">
        <color theme="0"/>
      </bottom>
      <diagonal/>
    </border>
    <border>
      <left style="thin">
        <color theme="0"/>
      </left>
      <right style="thin">
        <color theme="0"/>
      </right>
      <top style="thin">
        <color theme="0"/>
      </top>
      <bottom style="thin">
        <color theme="0"/>
      </bottom>
      <diagonal/>
    </border>
    <border>
      <left/>
      <right/>
      <top/>
      <bottom style="double">
        <color indexed="64"/>
      </bottom>
      <diagonal/>
    </border>
  </borders>
  <cellStyleXfs count="4">
    <xf numFmtId="0" fontId="0" fillId="0" borderId="0"/>
    <xf numFmtId="0" fontId="3" fillId="0" borderId="0"/>
    <xf numFmtId="9" fontId="3" fillId="0" borderId="0" applyFont="0" applyFill="0" applyBorder="0" applyAlignment="0" applyProtection="0"/>
    <xf numFmtId="0" fontId="11" fillId="0" borderId="0" applyNumberFormat="0" applyFill="0" applyBorder="0" applyAlignment="0" applyProtection="0"/>
  </cellStyleXfs>
  <cellXfs count="46">
    <xf numFmtId="0" fontId="0" fillId="0" borderId="0" xfId="0"/>
    <xf numFmtId="0" fontId="0" fillId="0" borderId="0" xfId="0" applyAlignment="1">
      <alignment wrapText="1"/>
    </xf>
    <xf numFmtId="164" fontId="4" fillId="3" borderId="1" xfId="0" applyNumberFormat="1" applyFont="1" applyFill="1" applyBorder="1"/>
    <xf numFmtId="0" fontId="4" fillId="3" borderId="1" xfId="0" applyFont="1" applyFill="1" applyBorder="1"/>
    <xf numFmtId="3" fontId="4" fillId="3" borderId="1" xfId="0" applyNumberFormat="1" applyFont="1" applyFill="1" applyBorder="1"/>
    <xf numFmtId="164" fontId="0" fillId="4" borderId="2" xfId="0" applyNumberFormat="1" applyFont="1" applyFill="1" applyBorder="1"/>
    <xf numFmtId="0" fontId="0" fillId="4" borderId="2" xfId="0" applyFont="1" applyFill="1" applyBorder="1"/>
    <xf numFmtId="3" fontId="0" fillId="4" borderId="2" xfId="0" applyNumberFormat="1" applyFont="1" applyFill="1" applyBorder="1"/>
    <xf numFmtId="164" fontId="0" fillId="5" borderId="2" xfId="0" applyNumberFormat="1" applyFont="1" applyFill="1" applyBorder="1"/>
    <xf numFmtId="0" fontId="0" fillId="5" borderId="2" xfId="0" applyFont="1" applyFill="1" applyBorder="1"/>
    <xf numFmtId="3" fontId="0" fillId="5" borderId="2" xfId="0" applyNumberFormat="1" applyFont="1" applyFill="1" applyBorder="1"/>
    <xf numFmtId="3" fontId="0" fillId="0" borderId="0" xfId="0" applyNumberFormat="1"/>
    <xf numFmtId="1" fontId="0" fillId="0" borderId="0" xfId="0" applyNumberFormat="1"/>
    <xf numFmtId="0" fontId="0" fillId="0" borderId="0" xfId="0" applyAlignment="1">
      <alignment horizontal="center"/>
    </xf>
    <xf numFmtId="0" fontId="0" fillId="0" borderId="0" xfId="0" applyAlignment="1">
      <alignment horizontal="center" wrapText="1"/>
    </xf>
    <xf numFmtId="0" fontId="0" fillId="6" borderId="0" xfId="0" applyFill="1"/>
    <xf numFmtId="0" fontId="0" fillId="7" borderId="0" xfId="0" applyFill="1"/>
    <xf numFmtId="0" fontId="0" fillId="8" borderId="0" xfId="0" applyFill="1"/>
    <xf numFmtId="0" fontId="0" fillId="9" borderId="0" xfId="0" applyFill="1"/>
    <xf numFmtId="0" fontId="7" fillId="0" borderId="0" xfId="0" applyFont="1" applyAlignment="1">
      <alignment vertical="center"/>
    </xf>
    <xf numFmtId="0" fontId="8" fillId="0" borderId="0" xfId="0" applyFont="1" applyAlignment="1">
      <alignment vertical="center"/>
    </xf>
    <xf numFmtId="0" fontId="0" fillId="0" borderId="3" xfId="0" applyBorder="1"/>
    <xf numFmtId="0" fontId="0" fillId="0" borderId="3" xfId="0" applyBorder="1" applyAlignment="1">
      <alignment horizontal="center"/>
    </xf>
    <xf numFmtId="0" fontId="3" fillId="0" borderId="0" xfId="1"/>
    <xf numFmtId="0" fontId="3" fillId="10" borderId="0" xfId="1" applyFill="1"/>
    <xf numFmtId="3" fontId="3" fillId="10" borderId="0" xfId="1" applyNumberFormat="1" applyFill="1"/>
    <xf numFmtId="3" fontId="3" fillId="0" borderId="0" xfId="1" applyNumberFormat="1"/>
    <xf numFmtId="0" fontId="2" fillId="0" borderId="0" xfId="1" applyFont="1"/>
    <xf numFmtId="3" fontId="2" fillId="2" borderId="0" xfId="1" applyNumberFormat="1" applyFont="1" applyFill="1"/>
    <xf numFmtId="3" fontId="2" fillId="0" borderId="0" xfId="1" applyNumberFormat="1" applyFont="1"/>
    <xf numFmtId="165" fontId="3" fillId="10" borderId="0" xfId="1" applyNumberFormat="1" applyFill="1"/>
    <xf numFmtId="166" fontId="2" fillId="2" borderId="0" xfId="1" applyNumberFormat="1" applyFont="1" applyFill="1"/>
    <xf numFmtId="165" fontId="3" fillId="0" borderId="0" xfId="2" applyNumberFormat="1"/>
    <xf numFmtId="10" fontId="3" fillId="0" borderId="0" xfId="1" applyNumberFormat="1"/>
    <xf numFmtId="3" fontId="2" fillId="10" borderId="0" xfId="1" applyNumberFormat="1" applyFont="1" applyFill="1"/>
    <xf numFmtId="4" fontId="3" fillId="0" borderId="0" xfId="1" applyNumberFormat="1"/>
    <xf numFmtId="166" fontId="2" fillId="0" borderId="0" xfId="1" applyNumberFormat="1" applyFont="1"/>
    <xf numFmtId="10" fontId="2" fillId="0" borderId="0" xfId="1" applyNumberFormat="1" applyFont="1"/>
    <xf numFmtId="165" fontId="3" fillId="0" borderId="0" xfId="1" applyNumberFormat="1"/>
    <xf numFmtId="0" fontId="1" fillId="0" borderId="0" xfId="0" applyFont="1"/>
    <xf numFmtId="0" fontId="0" fillId="0" borderId="0" xfId="0" applyBorder="1"/>
    <xf numFmtId="0" fontId="0" fillId="0" borderId="0" xfId="0" applyBorder="1" applyAlignment="1">
      <alignment horizontal="center"/>
    </xf>
    <xf numFmtId="0" fontId="11" fillId="6" borderId="0" xfId="3" applyFill="1"/>
    <xf numFmtId="0" fontId="0" fillId="8" borderId="0" xfId="0" applyFill="1" applyAlignment="1">
      <alignment wrapText="1"/>
    </xf>
    <xf numFmtId="0" fontId="1" fillId="0" borderId="0" xfId="0" applyFont="1" applyAlignment="1">
      <alignment horizontal="center"/>
    </xf>
    <xf numFmtId="0" fontId="0" fillId="9" borderId="0" xfId="0" applyFill="1" applyAlignment="1">
      <alignment horizontal="center"/>
    </xf>
  </cellXfs>
  <cellStyles count="4">
    <cellStyle name="Hypertextový odkaz" xfId="3" builtinId="8"/>
    <cellStyle name="Normální" xfId="0" builtinId="0"/>
    <cellStyle name="Normální 2" xfId="1"/>
    <cellStyle name="Procenta 2" xfId="2"/>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3</xdr:row>
      <xdr:rowOff>66675</xdr:rowOff>
    </xdr:from>
    <xdr:to>
      <xdr:col>10</xdr:col>
      <xdr:colOff>438150</xdr:colOff>
      <xdr:row>3</xdr:row>
      <xdr:rowOff>85725</xdr:rowOff>
    </xdr:to>
    <xdr:grpSp>
      <xdr:nvGrpSpPr>
        <xdr:cNvPr id="4097" name="Group 1"/>
        <xdr:cNvGrpSpPr>
          <a:grpSpLocks/>
        </xdr:cNvGrpSpPr>
      </xdr:nvGrpSpPr>
      <xdr:grpSpPr bwMode="auto">
        <a:xfrm>
          <a:off x="0" y="638175"/>
          <a:ext cx="6534150" cy="19050"/>
          <a:chOff x="0" y="0"/>
          <a:chExt cx="20000" cy="20677"/>
        </a:xfrm>
      </xdr:grpSpPr>
      <xdr:sp macro="" textlink="">
        <xdr:nvSpPr>
          <xdr:cNvPr id="4099" name="Line 3"/>
          <xdr:cNvSpPr>
            <a:spLocks noChangeShapeType="1"/>
          </xdr:cNvSpPr>
        </xdr:nvSpPr>
        <xdr:spPr bwMode="auto">
          <a:xfrm flipH="1">
            <a:off x="0" y="0"/>
            <a:ext cx="20000" cy="667"/>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4098" name="Line 2"/>
          <xdr:cNvSpPr>
            <a:spLocks noChangeShapeType="1"/>
          </xdr:cNvSpPr>
        </xdr:nvSpPr>
        <xdr:spPr bwMode="auto">
          <a:xfrm flipH="1">
            <a:off x="0" y="20010"/>
            <a:ext cx="20000" cy="667"/>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3</xdr:row>
      <xdr:rowOff>66675</xdr:rowOff>
    </xdr:from>
    <xdr:to>
      <xdr:col>10</xdr:col>
      <xdr:colOff>438150</xdr:colOff>
      <xdr:row>3</xdr:row>
      <xdr:rowOff>85725</xdr:rowOff>
    </xdr:to>
    <xdr:grpSp>
      <xdr:nvGrpSpPr>
        <xdr:cNvPr id="2" name="Group 1"/>
        <xdr:cNvGrpSpPr>
          <a:grpSpLocks/>
        </xdr:cNvGrpSpPr>
      </xdr:nvGrpSpPr>
      <xdr:grpSpPr bwMode="auto">
        <a:xfrm>
          <a:off x="0" y="638175"/>
          <a:ext cx="6534150" cy="19050"/>
          <a:chOff x="0" y="0"/>
          <a:chExt cx="20000" cy="20677"/>
        </a:xfrm>
      </xdr:grpSpPr>
      <xdr:sp macro="" textlink="">
        <xdr:nvSpPr>
          <xdr:cNvPr id="3" name="Line 3"/>
          <xdr:cNvSpPr>
            <a:spLocks noChangeShapeType="1"/>
          </xdr:cNvSpPr>
        </xdr:nvSpPr>
        <xdr:spPr bwMode="auto">
          <a:xfrm flipH="1">
            <a:off x="0" y="0"/>
            <a:ext cx="20000" cy="667"/>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4" name="Line 2"/>
          <xdr:cNvSpPr>
            <a:spLocks noChangeShapeType="1"/>
          </xdr:cNvSpPr>
        </xdr:nvSpPr>
        <xdr:spPr bwMode="auto">
          <a:xfrm flipH="1">
            <a:off x="0" y="20010"/>
            <a:ext cx="20000" cy="667"/>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excelentnitriky.com/2009/12/roztazeni-bez-roztazeni.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tabSelected="1" workbookViewId="0">
      <pane xSplit="1" ySplit="2" topLeftCell="D12" activePane="bottomRight" state="frozen"/>
      <selection pane="topRight" activeCell="B1" sqref="B1"/>
      <selection pane="bottomLeft" activeCell="A3" sqref="A3"/>
      <selection pane="bottomRight" activeCell="D14" sqref="D14"/>
    </sheetView>
  </sheetViews>
  <sheetFormatPr defaultRowHeight="15" x14ac:dyDescent="0.25"/>
  <cols>
    <col min="1" max="1" width="19" customWidth="1"/>
    <col min="2" max="2" width="7.140625" customWidth="1"/>
    <col min="3" max="3" width="114.5703125" customWidth="1"/>
    <col min="4" max="4" width="24.7109375" style="15" customWidth="1"/>
  </cols>
  <sheetData>
    <row r="1" spans="1:4" x14ac:dyDescent="0.25">
      <c r="A1" s="44" t="s">
        <v>11</v>
      </c>
      <c r="B1" s="44"/>
      <c r="C1" s="44"/>
    </row>
    <row r="2" spans="1:4" ht="105.75" thickBot="1" x14ac:dyDescent="0.3">
      <c r="A2" s="21"/>
      <c r="B2" s="22" t="s">
        <v>342</v>
      </c>
      <c r="C2" s="21" t="s">
        <v>413</v>
      </c>
      <c r="D2" s="43" t="s">
        <v>739</v>
      </c>
    </row>
    <row r="3" spans="1:4" ht="15.75" thickTop="1" x14ac:dyDescent="0.25">
      <c r="A3" s="40" t="s">
        <v>468</v>
      </c>
      <c r="B3" s="41"/>
      <c r="C3" s="40"/>
    </row>
    <row r="4" spans="1:4" x14ac:dyDescent="0.25">
      <c r="A4" s="39" t="s">
        <v>12</v>
      </c>
      <c r="B4" t="s">
        <v>382</v>
      </c>
    </row>
    <row r="5" spans="1:4" ht="75" x14ac:dyDescent="0.25">
      <c r="B5" s="14" t="s">
        <v>379</v>
      </c>
      <c r="C5" s="1" t="s">
        <v>441</v>
      </c>
    </row>
    <row r="6" spans="1:4" ht="14.45" x14ac:dyDescent="0.3">
      <c r="B6" s="14"/>
      <c r="C6" s="1"/>
    </row>
    <row r="7" spans="1:4" x14ac:dyDescent="0.25">
      <c r="A7" s="39" t="s">
        <v>13</v>
      </c>
      <c r="B7" t="s">
        <v>381</v>
      </c>
    </row>
    <row r="8" spans="1:4" x14ac:dyDescent="0.25">
      <c r="A8" s="39"/>
      <c r="B8" s="13">
        <v>6</v>
      </c>
      <c r="C8" t="s">
        <v>446</v>
      </c>
      <c r="D8" s="15" t="s">
        <v>749</v>
      </c>
    </row>
    <row r="9" spans="1:4" x14ac:dyDescent="0.25">
      <c r="A9" s="39"/>
      <c r="B9" s="13">
        <v>7</v>
      </c>
      <c r="C9" t="s">
        <v>442</v>
      </c>
      <c r="D9" s="42" t="s">
        <v>731</v>
      </c>
    </row>
    <row r="10" spans="1:4" x14ac:dyDescent="0.25">
      <c r="A10" s="39"/>
      <c r="B10" s="13">
        <v>8</v>
      </c>
      <c r="C10" t="s">
        <v>443</v>
      </c>
      <c r="D10" s="15" t="s">
        <v>732</v>
      </c>
    </row>
    <row r="11" spans="1:4" ht="45" x14ac:dyDescent="0.25">
      <c r="A11" s="39"/>
      <c r="B11" s="13">
        <v>9</v>
      </c>
      <c r="C11" s="1" t="s">
        <v>444</v>
      </c>
      <c r="D11" s="15" t="s">
        <v>733</v>
      </c>
    </row>
    <row r="12" spans="1:4" x14ac:dyDescent="0.25">
      <c r="A12" s="39"/>
      <c r="B12" s="13">
        <v>10</v>
      </c>
      <c r="C12" t="s">
        <v>447</v>
      </c>
      <c r="D12" s="15" t="s">
        <v>735</v>
      </c>
    </row>
    <row r="13" spans="1:4" x14ac:dyDescent="0.25">
      <c r="A13" s="39"/>
      <c r="B13" s="13">
        <v>11</v>
      </c>
      <c r="C13" t="s">
        <v>380</v>
      </c>
      <c r="D13" s="15" t="s">
        <v>734</v>
      </c>
    </row>
    <row r="14" spans="1:4" ht="30" x14ac:dyDescent="0.25">
      <c r="A14" s="39"/>
      <c r="B14" s="13">
        <v>12</v>
      </c>
      <c r="C14" s="1" t="s">
        <v>448</v>
      </c>
      <c r="D14" s="15" t="s">
        <v>750</v>
      </c>
    </row>
    <row r="15" spans="1:4" x14ac:dyDescent="0.25">
      <c r="A15" s="39"/>
      <c r="B15" s="13">
        <v>13</v>
      </c>
      <c r="C15" t="s">
        <v>445</v>
      </c>
      <c r="D15" s="15" t="s">
        <v>737</v>
      </c>
    </row>
    <row r="16" spans="1:4" x14ac:dyDescent="0.25">
      <c r="A16" s="39"/>
      <c r="B16" s="13">
        <v>14</v>
      </c>
      <c r="C16" t="s">
        <v>449</v>
      </c>
      <c r="D16" s="15" t="s">
        <v>736</v>
      </c>
    </row>
    <row r="17" spans="1:4" x14ac:dyDescent="0.25">
      <c r="A17" s="39"/>
      <c r="B17" s="13"/>
    </row>
    <row r="18" spans="1:4" x14ac:dyDescent="0.25">
      <c r="A18" s="39" t="s">
        <v>383</v>
      </c>
      <c r="B18" t="s">
        <v>381</v>
      </c>
    </row>
    <row r="19" spans="1:4" x14ac:dyDescent="0.25">
      <c r="A19" s="39"/>
      <c r="B19" s="13">
        <v>15</v>
      </c>
      <c r="C19" t="s">
        <v>450</v>
      </c>
      <c r="D19" s="15" t="s">
        <v>738</v>
      </c>
    </row>
    <row r="20" spans="1:4" ht="30" x14ac:dyDescent="0.25">
      <c r="A20" s="39"/>
      <c r="B20" s="13">
        <v>16</v>
      </c>
      <c r="C20" s="1" t="s">
        <v>451</v>
      </c>
      <c r="D20" s="15" t="s">
        <v>740</v>
      </c>
    </row>
    <row r="21" spans="1:4" ht="30" x14ac:dyDescent="0.25">
      <c r="A21" s="39"/>
      <c r="B21" s="13">
        <v>17</v>
      </c>
      <c r="C21" s="1" t="s">
        <v>453</v>
      </c>
      <c r="D21" s="15" t="s">
        <v>740</v>
      </c>
    </row>
    <row r="22" spans="1:4" x14ac:dyDescent="0.25">
      <c r="A22" s="39"/>
      <c r="B22" s="13"/>
    </row>
    <row r="23" spans="1:4" x14ac:dyDescent="0.25">
      <c r="A23" s="39" t="s">
        <v>388</v>
      </c>
      <c r="B23" t="s">
        <v>389</v>
      </c>
    </row>
    <row r="24" spans="1:4" ht="30" x14ac:dyDescent="0.25">
      <c r="A24" s="39"/>
      <c r="B24" s="13">
        <v>18</v>
      </c>
      <c r="C24" s="1" t="s">
        <v>452</v>
      </c>
      <c r="D24" s="15" t="s">
        <v>741</v>
      </c>
    </row>
    <row r="25" spans="1:4" ht="60" x14ac:dyDescent="0.25">
      <c r="A25" s="39"/>
      <c r="B25" s="13">
        <v>19</v>
      </c>
      <c r="C25" s="1" t="s">
        <v>454</v>
      </c>
      <c r="D25" s="15" t="s">
        <v>742</v>
      </c>
    </row>
    <row r="26" spans="1:4" ht="30" x14ac:dyDescent="0.25">
      <c r="A26" s="39"/>
      <c r="B26" s="13">
        <v>20</v>
      </c>
      <c r="C26" s="1" t="s">
        <v>455</v>
      </c>
      <c r="D26" s="15" t="s">
        <v>743</v>
      </c>
    </row>
    <row r="27" spans="1:4" x14ac:dyDescent="0.25">
      <c r="A27" s="39"/>
      <c r="B27" s="13"/>
    </row>
    <row r="28" spans="1:4" x14ac:dyDescent="0.25">
      <c r="A28" s="39"/>
      <c r="B28" t="s">
        <v>412</v>
      </c>
    </row>
    <row r="29" spans="1:4" x14ac:dyDescent="0.25">
      <c r="A29" s="39"/>
      <c r="B29" s="13">
        <v>21</v>
      </c>
      <c r="C29" t="s">
        <v>456</v>
      </c>
      <c r="D29" s="15" t="s">
        <v>744</v>
      </c>
    </row>
    <row r="30" spans="1:4" ht="51" customHeight="1" x14ac:dyDescent="0.25">
      <c r="A30" s="39"/>
      <c r="B30" s="13">
        <v>22</v>
      </c>
      <c r="C30" s="1" t="s">
        <v>466</v>
      </c>
      <c r="D30" s="15" t="s">
        <v>745</v>
      </c>
    </row>
    <row r="31" spans="1:4" x14ac:dyDescent="0.25">
      <c r="A31" s="39"/>
      <c r="B31" s="13">
        <v>23</v>
      </c>
      <c r="C31" s="1" t="s">
        <v>457</v>
      </c>
    </row>
    <row r="32" spans="1:4" x14ac:dyDescent="0.25">
      <c r="A32" s="39"/>
      <c r="B32" s="13"/>
    </row>
    <row r="33" spans="1:4" ht="28.5" x14ac:dyDescent="0.25">
      <c r="A33" s="39" t="s">
        <v>414</v>
      </c>
      <c r="B33" s="13">
        <f>+B31+1</f>
        <v>24</v>
      </c>
      <c r="C33" s="1" t="s">
        <v>458</v>
      </c>
      <c r="D33" s="15" t="s">
        <v>746</v>
      </c>
    </row>
    <row r="34" spans="1:4" ht="30" x14ac:dyDescent="0.25">
      <c r="A34" s="39"/>
      <c r="B34" s="13">
        <f>+B33+1</f>
        <v>25</v>
      </c>
      <c r="C34" s="1" t="s">
        <v>459</v>
      </c>
      <c r="D34" s="15" t="s">
        <v>747</v>
      </c>
    </row>
    <row r="35" spans="1:4" ht="30" x14ac:dyDescent="0.25">
      <c r="A35" s="39"/>
      <c r="B35" s="13">
        <f t="shared" ref="B35:B36" si="0">+B34+1</f>
        <v>26</v>
      </c>
      <c r="C35" s="1" t="s">
        <v>461</v>
      </c>
      <c r="D35" s="15" t="s">
        <v>747</v>
      </c>
    </row>
    <row r="36" spans="1:4" ht="90" x14ac:dyDescent="0.25">
      <c r="A36" s="39"/>
      <c r="B36" s="13">
        <f t="shared" si="0"/>
        <v>27</v>
      </c>
      <c r="C36" s="1" t="s">
        <v>462</v>
      </c>
      <c r="D36" s="15" t="s">
        <v>748</v>
      </c>
    </row>
    <row r="37" spans="1:4" ht="45" x14ac:dyDescent="0.25">
      <c r="A37" s="39"/>
      <c r="B37" s="13">
        <f t="shared" ref="B37" si="1">+B36+1</f>
        <v>28</v>
      </c>
      <c r="C37" s="1" t="s">
        <v>463</v>
      </c>
    </row>
    <row r="38" spans="1:4" ht="45" x14ac:dyDescent="0.25">
      <c r="A38" s="39"/>
      <c r="B38" s="13">
        <f t="shared" ref="B38" si="2">+B37+1</f>
        <v>29</v>
      </c>
      <c r="C38" s="1" t="s">
        <v>464</v>
      </c>
    </row>
    <row r="39" spans="1:4" x14ac:dyDescent="0.25">
      <c r="A39" s="39"/>
    </row>
    <row r="40" spans="1:4" x14ac:dyDescent="0.25">
      <c r="A40" s="39" t="s">
        <v>438</v>
      </c>
      <c r="B40" s="13">
        <f>+B38+1</f>
        <v>30</v>
      </c>
      <c r="C40" s="1" t="s">
        <v>465</v>
      </c>
    </row>
    <row r="41" spans="1:4" x14ac:dyDescent="0.25">
      <c r="A41" s="39"/>
      <c r="B41" s="13">
        <f>+B40+1</f>
        <v>31</v>
      </c>
      <c r="C41" s="1" t="str">
        <f>"Napište makro, které v tomto listu automaticky vytvoří tabulku dle úkolu č. " &amp; B30</f>
        <v>Napište makro, které v tomto listu automaticky vytvoří tabulku dle úkolu č. 22</v>
      </c>
    </row>
    <row r="43" spans="1:4" x14ac:dyDescent="0.25">
      <c r="A43" t="s">
        <v>467</v>
      </c>
    </row>
    <row r="44" spans="1:4" x14ac:dyDescent="0.25">
      <c r="A44" t="s">
        <v>440</v>
      </c>
    </row>
    <row r="45" spans="1:4" x14ac:dyDescent="0.25">
      <c r="A45" t="s">
        <v>439</v>
      </c>
    </row>
    <row r="46" spans="1:4" x14ac:dyDescent="0.25">
      <c r="A46" t="s">
        <v>469</v>
      </c>
    </row>
  </sheetData>
  <mergeCells count="1">
    <mergeCell ref="A1:C1"/>
  </mergeCells>
  <hyperlinks>
    <hyperlink ref="D9" r:id="rId1"/>
  </hyperlinks>
  <pageMargins left="0.7" right="0.7" top="0.78740157499999996" bottom="0.78740157499999996" header="0.3" footer="0.3"/>
  <pageSetup paperSize="9" orientation="portrait" verticalDpi="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M53"/>
  <sheetViews>
    <sheetView workbookViewId="0">
      <selection activeCell="A6" sqref="A6"/>
    </sheetView>
  </sheetViews>
  <sheetFormatPr defaultRowHeight="15" x14ac:dyDescent="0.25"/>
  <sheetData>
    <row r="4" spans="1:13" x14ac:dyDescent="0.25">
      <c r="B4">
        <v>1</v>
      </c>
      <c r="C4">
        <v>2</v>
      </c>
      <c r="D4">
        <v>3</v>
      </c>
      <c r="E4">
        <v>4</v>
      </c>
      <c r="F4">
        <v>5</v>
      </c>
      <c r="G4">
        <v>6</v>
      </c>
      <c r="H4">
        <v>7</v>
      </c>
      <c r="I4">
        <v>8</v>
      </c>
      <c r="J4">
        <v>9</v>
      </c>
      <c r="K4">
        <v>10</v>
      </c>
      <c r="L4">
        <v>11</v>
      </c>
      <c r="M4">
        <v>12</v>
      </c>
    </row>
    <row r="5" spans="1:13" x14ac:dyDescent="0.25">
      <c r="A5" t="s">
        <v>460</v>
      </c>
      <c r="B5">
        <v>7.3547684380464787E-2</v>
      </c>
      <c r="C5">
        <v>7.1162150991774045E-2</v>
      </c>
      <c r="D5">
        <v>8.7140358953240404E-2</v>
      </c>
      <c r="E5">
        <v>8.2661809726527244E-2</v>
      </c>
      <c r="F5">
        <v>8.3371328803780287E-2</v>
      </c>
      <c r="G5">
        <v>8.7677513596596354E-2</v>
      </c>
      <c r="H5">
        <v>8.815809761645188E-2</v>
      </c>
      <c r="I5">
        <v>7.4255052973733263E-2</v>
      </c>
      <c r="J5">
        <v>9.5333449102810969E-2</v>
      </c>
      <c r="K5">
        <v>8.9918667201838207E-2</v>
      </c>
      <c r="L5">
        <v>9.0983516337802675E-2</v>
      </c>
      <c r="M5">
        <v>7.5790370314979871E-2</v>
      </c>
    </row>
    <row r="6" spans="1:13" x14ac:dyDescent="0.25">
      <c r="A6" t="s">
        <v>0</v>
      </c>
      <c r="B6">
        <v>-45.675109191244893</v>
      </c>
      <c r="C6">
        <v>-204.5252136904605</v>
      </c>
      <c r="D6">
        <v>2486.128118106602</v>
      </c>
      <c r="E6">
        <v>1841.8627844731448</v>
      </c>
      <c r="F6">
        <v>1994.4804136677876</v>
      </c>
      <c r="G6">
        <v>2779.691470710467</v>
      </c>
      <c r="H6">
        <v>2728.2687539591166</v>
      </c>
      <c r="I6">
        <v>709.64288052592963</v>
      </c>
      <c r="J6">
        <v>3505.3048133873776</v>
      </c>
      <c r="K6">
        <v>2462.1513940555083</v>
      </c>
      <c r="L6">
        <v>2733.7256359383123</v>
      </c>
      <c r="M6">
        <v>456.2681865864688</v>
      </c>
    </row>
    <row r="7" spans="1:13" x14ac:dyDescent="0.25">
      <c r="A7" t="s">
        <v>1</v>
      </c>
      <c r="B7">
        <v>24.5</v>
      </c>
      <c r="C7">
        <v>24.5</v>
      </c>
      <c r="D7">
        <v>24.5</v>
      </c>
      <c r="E7">
        <v>24.5</v>
      </c>
      <c r="F7">
        <v>24.5</v>
      </c>
      <c r="G7">
        <v>24.5</v>
      </c>
      <c r="H7">
        <v>24.5</v>
      </c>
      <c r="I7">
        <v>24.5</v>
      </c>
      <c r="J7">
        <v>24.5</v>
      </c>
      <c r="K7">
        <v>24.5</v>
      </c>
      <c r="L7">
        <v>24.5</v>
      </c>
      <c r="M7">
        <v>24.5</v>
      </c>
    </row>
    <row r="8" spans="1:13" x14ac:dyDescent="0.25">
      <c r="A8" t="s">
        <v>2</v>
      </c>
      <c r="B8">
        <v>10.795679999999999</v>
      </c>
      <c r="C8">
        <v>10.795679999999999</v>
      </c>
      <c r="D8">
        <v>10.795679999999999</v>
      </c>
      <c r="E8">
        <v>10.795679999999999</v>
      </c>
      <c r="F8">
        <v>10.795679999999999</v>
      </c>
      <c r="G8">
        <v>10.795679999999999</v>
      </c>
      <c r="H8">
        <v>10.795679999999999</v>
      </c>
      <c r="I8">
        <v>10.795679999999999</v>
      </c>
      <c r="J8">
        <v>10.795679999999999</v>
      </c>
      <c r="K8">
        <v>10.795679999999999</v>
      </c>
      <c r="L8">
        <v>10.795679999999999</v>
      </c>
      <c r="M8">
        <v>10.795679999999999</v>
      </c>
    </row>
    <row r="9" spans="1:13" x14ac:dyDescent="0.25">
      <c r="A9" t="s">
        <v>3</v>
      </c>
      <c r="B9">
        <v>0.44063999999999998</v>
      </c>
      <c r="C9">
        <v>0.44063999999999998</v>
      </c>
      <c r="D9">
        <v>0.44063999999999998</v>
      </c>
      <c r="E9">
        <v>0.44063999999999998</v>
      </c>
      <c r="F9">
        <v>0.44063999999999998</v>
      </c>
      <c r="G9">
        <v>0.44063999999999998</v>
      </c>
      <c r="H9">
        <v>0.44063999999999998</v>
      </c>
      <c r="I9">
        <v>0.44063999999999998</v>
      </c>
      <c r="J9">
        <v>0.44063999999999998</v>
      </c>
      <c r="K9">
        <v>0.44063999999999998</v>
      </c>
      <c r="L9">
        <v>0.44063999999999998</v>
      </c>
      <c r="M9">
        <v>0.44063999999999998</v>
      </c>
    </row>
    <row r="10" spans="1:13" x14ac:dyDescent="0.25">
      <c r="A10" t="s">
        <v>4</v>
      </c>
      <c r="B10">
        <v>21.241352269152156</v>
      </c>
      <c r="C10">
        <v>21.241352269152156</v>
      </c>
      <c r="D10">
        <v>21.241352269152156</v>
      </c>
      <c r="E10">
        <v>21.241352269152156</v>
      </c>
      <c r="F10">
        <v>21.241352269152156</v>
      </c>
      <c r="G10">
        <v>21.241352269152156</v>
      </c>
      <c r="H10">
        <v>21.241352269152156</v>
      </c>
      <c r="I10">
        <v>21.241352269152156</v>
      </c>
      <c r="J10">
        <v>21.241352269152156</v>
      </c>
      <c r="K10">
        <v>21.241352269152156</v>
      </c>
      <c r="L10">
        <v>21.241352269152156</v>
      </c>
      <c r="M10">
        <v>21.241352269152156</v>
      </c>
    </row>
    <row r="11" spans="1:13" x14ac:dyDescent="0.25">
      <c r="A11" t="s">
        <v>5</v>
      </c>
      <c r="B11">
        <v>29557.399553215444</v>
      </c>
      <c r="C11">
        <v>28094.206571849005</v>
      </c>
      <c r="D11">
        <v>33979.117827207396</v>
      </c>
      <c r="E11">
        <v>31928.436714816744</v>
      </c>
      <c r="F11">
        <v>31969.999836695388</v>
      </c>
      <c r="G11">
        <v>33438.578964150016</v>
      </c>
      <c r="H11">
        <v>33383.871118189301</v>
      </c>
      <c r="I11">
        <v>27886.013190527432</v>
      </c>
      <c r="J11">
        <v>36047.064570106581</v>
      </c>
      <c r="K11">
        <v>34419.676171981642</v>
      </c>
      <c r="L11">
        <v>33450.112326406961</v>
      </c>
      <c r="M11">
        <v>26858.060899630364</v>
      </c>
    </row>
    <row r="12" spans="1:13" x14ac:dyDescent="0.25">
      <c r="A12" t="s">
        <v>6</v>
      </c>
      <c r="B12">
        <v>0.1085</v>
      </c>
      <c r="C12">
        <v>0.1085</v>
      </c>
      <c r="D12">
        <v>0.1085</v>
      </c>
      <c r="E12">
        <v>0.1085</v>
      </c>
      <c r="F12">
        <v>0.1085</v>
      </c>
      <c r="G12">
        <v>0.1085</v>
      </c>
      <c r="H12">
        <v>0.1085</v>
      </c>
      <c r="I12">
        <v>0.1085</v>
      </c>
      <c r="J12">
        <v>0.1085</v>
      </c>
      <c r="K12">
        <v>0.1085</v>
      </c>
      <c r="L12">
        <v>0.1085</v>
      </c>
      <c r="M12">
        <v>0.1085</v>
      </c>
    </row>
    <row r="13" spans="1:13" x14ac:dyDescent="0.25">
      <c r="A13" t="s">
        <v>7</v>
      </c>
      <c r="B13">
        <v>5775.7198526178345</v>
      </c>
      <c r="C13">
        <v>5519.9107738317834</v>
      </c>
      <c r="D13">
        <v>6698.8374316409208</v>
      </c>
      <c r="E13">
        <v>6309.6627944453221</v>
      </c>
      <c r="F13">
        <v>6331.3630895724391</v>
      </c>
      <c r="G13">
        <v>6631.4445552941543</v>
      </c>
      <c r="H13">
        <v>6619.2497365881236</v>
      </c>
      <c r="I13">
        <v>5537.4013623413684</v>
      </c>
      <c r="J13">
        <v>7188.8313851210742</v>
      </c>
      <c r="K13">
        <v>6843.8719909152524</v>
      </c>
      <c r="L13">
        <v>6642.1196924818578</v>
      </c>
      <c r="M13">
        <v>5371.6121799260727</v>
      </c>
    </row>
    <row r="14" spans="1:13" x14ac:dyDescent="0.25">
      <c r="A14" t="s">
        <v>8</v>
      </c>
      <c r="B14">
        <v>0.2</v>
      </c>
      <c r="C14">
        <v>0.2</v>
      </c>
      <c r="D14">
        <v>0.2</v>
      </c>
      <c r="E14">
        <v>0.2</v>
      </c>
      <c r="F14">
        <v>0.2</v>
      </c>
      <c r="G14">
        <v>0.2</v>
      </c>
      <c r="H14">
        <v>0.2</v>
      </c>
      <c r="I14">
        <v>0.2</v>
      </c>
      <c r="J14">
        <v>0.2</v>
      </c>
      <c r="K14">
        <v>0.2</v>
      </c>
      <c r="L14">
        <v>0.2</v>
      </c>
      <c r="M14">
        <v>0.2</v>
      </c>
    </row>
    <row r="15" spans="1:13" x14ac:dyDescent="0.25">
      <c r="A15" t="s">
        <v>9</v>
      </c>
      <c r="B15">
        <v>21</v>
      </c>
      <c r="C15">
        <v>20</v>
      </c>
      <c r="D15">
        <v>23</v>
      </c>
      <c r="E15">
        <v>20</v>
      </c>
      <c r="F15">
        <v>22</v>
      </c>
      <c r="G15">
        <v>22</v>
      </c>
      <c r="H15">
        <v>19</v>
      </c>
      <c r="I15">
        <v>18</v>
      </c>
      <c r="J15">
        <v>21</v>
      </c>
      <c r="K15">
        <v>20</v>
      </c>
      <c r="L15">
        <v>21</v>
      </c>
      <c r="M15">
        <v>21</v>
      </c>
    </row>
    <row r="16" spans="1:13" x14ac:dyDescent="0.25">
      <c r="A16" t="s">
        <v>10</v>
      </c>
      <c r="B16">
        <v>1344.5680256843812</v>
      </c>
      <c r="C16">
        <v>1355.301611236245</v>
      </c>
      <c r="D16">
        <v>1434.3394189860594</v>
      </c>
      <c r="E16">
        <v>1557.2011491064357</v>
      </c>
      <c r="F16">
        <v>1423.6788938907744</v>
      </c>
      <c r="G16">
        <v>1492.5830606934448</v>
      </c>
      <c r="H16">
        <v>1724.1743824118187</v>
      </c>
      <c r="I16">
        <v>1526.4127406809187</v>
      </c>
      <c r="J16">
        <v>1705.8603168113743</v>
      </c>
      <c r="K16">
        <v>1697.1589722563504</v>
      </c>
      <c r="L16">
        <v>1569.9745776828445</v>
      </c>
      <c r="M16">
        <v>1278.9552809347792</v>
      </c>
    </row>
    <row r="18" spans="1:13" x14ac:dyDescent="0.25">
      <c r="A18" t="s">
        <v>343</v>
      </c>
      <c r="B18">
        <v>1</v>
      </c>
      <c r="C18">
        <v>2</v>
      </c>
      <c r="D18">
        <v>3</v>
      </c>
      <c r="E18">
        <v>4</v>
      </c>
      <c r="F18">
        <v>5</v>
      </c>
      <c r="G18">
        <v>6</v>
      </c>
      <c r="H18">
        <v>7</v>
      </c>
      <c r="I18">
        <v>8</v>
      </c>
      <c r="J18">
        <v>9</v>
      </c>
      <c r="K18">
        <v>10</v>
      </c>
      <c r="L18">
        <v>11</v>
      </c>
      <c r="M18">
        <v>12</v>
      </c>
    </row>
    <row r="19" spans="1:13" x14ac:dyDescent="0.25">
      <c r="A19" t="s">
        <v>344</v>
      </c>
      <c r="B19">
        <f>B18+C18/D18</f>
        <v>1.6666666666666665</v>
      </c>
      <c r="C19">
        <f t="shared" ref="C19:K19" si="0">C18+D18/E18</f>
        <v>2.75</v>
      </c>
      <c r="D19">
        <f t="shared" si="0"/>
        <v>3.8</v>
      </c>
      <c r="E19">
        <f t="shared" si="0"/>
        <v>4.833333333333333</v>
      </c>
      <c r="F19">
        <f t="shared" si="0"/>
        <v>5.8571428571428568</v>
      </c>
      <c r="G19">
        <f t="shared" si="0"/>
        <v>6.875</v>
      </c>
      <c r="H19">
        <f t="shared" si="0"/>
        <v>7.8888888888888893</v>
      </c>
      <c r="I19">
        <f t="shared" si="0"/>
        <v>8.9</v>
      </c>
      <c r="J19">
        <f t="shared" si="0"/>
        <v>9.9090909090909083</v>
      </c>
      <c r="K19">
        <f t="shared" si="0"/>
        <v>10.916666666666666</v>
      </c>
      <c r="L19">
        <f>L18+M18/K18</f>
        <v>12.2</v>
      </c>
      <c r="M19">
        <f>M18+N18/L18</f>
        <v>12</v>
      </c>
    </row>
    <row r="20" spans="1:13" x14ac:dyDescent="0.25">
      <c r="A20" t="s">
        <v>345</v>
      </c>
      <c r="B20">
        <f t="shared" ref="B20:B53" si="1">B19+C19/D19</f>
        <v>2.3903508771929824</v>
      </c>
      <c r="C20">
        <f t="shared" ref="C20:C53" si="2">C19+D19/E19</f>
        <v>3.5362068965517244</v>
      </c>
      <c r="D20">
        <f t="shared" ref="D20:D53" si="3">D19+E19/F19</f>
        <v>4.6252032520325201</v>
      </c>
      <c r="E20">
        <f t="shared" ref="E20:E53" si="4">E19+F19/G19</f>
        <v>5.6852813852813853</v>
      </c>
      <c r="F20">
        <f t="shared" ref="F20:F53" si="5">F19+G19/H19</f>
        <v>6.7286217303822937</v>
      </c>
      <c r="G20">
        <f t="shared" ref="G20:G53" si="6">G19+H19/I19</f>
        <v>7.7613920099875156</v>
      </c>
      <c r="H20">
        <f t="shared" ref="H20:H53" si="7">H19+I19/J19</f>
        <v>8.7870540265035686</v>
      </c>
      <c r="I20">
        <f t="shared" ref="I20:I53" si="8">I19+J19/K19</f>
        <v>9.8077029840388619</v>
      </c>
      <c r="J20">
        <f t="shared" ref="J20:J53" si="9">J19+K19/L19</f>
        <v>10.803899652260307</v>
      </c>
      <c r="K20">
        <f t="shared" ref="K20:K53" si="10">K19+L19/M19</f>
        <v>11.933333333333334</v>
      </c>
      <c r="L20">
        <f t="shared" ref="L20:L53" si="11">L19+M19/K19</f>
        <v>13.299236641221373</v>
      </c>
      <c r="M20">
        <f t="shared" ref="M20:M53" si="12">M19+N19/L19</f>
        <v>12</v>
      </c>
    </row>
    <row r="21" spans="1:13" x14ac:dyDescent="0.25">
      <c r="A21" t="s">
        <v>346</v>
      </c>
      <c r="B21">
        <f t="shared" si="1"/>
        <v>3.1549025528404813</v>
      </c>
      <c r="C21">
        <f t="shared" si="2"/>
        <v>4.3497467969701455</v>
      </c>
      <c r="D21">
        <f t="shared" si="3"/>
        <v>5.470143213452876</v>
      </c>
      <c r="E21">
        <f t="shared" si="4"/>
        <v>6.5522163013020895</v>
      </c>
      <c r="F21">
        <f t="shared" si="5"/>
        <v>7.6118975116142691</v>
      </c>
      <c r="G21">
        <f t="shared" si="6"/>
        <v>8.6573259550512773</v>
      </c>
      <c r="H21">
        <f t="shared" si="7"/>
        <v>9.6948468883140695</v>
      </c>
      <c r="I21">
        <f t="shared" si="8"/>
        <v>10.713057703502017</v>
      </c>
      <c r="J21">
        <f t="shared" si="9"/>
        <v>11.701194260609904</v>
      </c>
      <c r="K21">
        <f t="shared" si="10"/>
        <v>13.041603053435114</v>
      </c>
      <c r="L21">
        <f t="shared" si="11"/>
        <v>14.304823233400144</v>
      </c>
      <c r="M21">
        <f t="shared" si="12"/>
        <v>12</v>
      </c>
    </row>
    <row r="22" spans="1:13" x14ac:dyDescent="0.25">
      <c r="A22" t="s">
        <v>347</v>
      </c>
      <c r="B22">
        <f t="shared" si="1"/>
        <v>3.9500822450782809</v>
      </c>
      <c r="C22">
        <f t="shared" si="2"/>
        <v>5.184600678757568</v>
      </c>
      <c r="D22">
        <f t="shared" si="3"/>
        <v>6.3309294091819552</v>
      </c>
      <c r="E22">
        <f t="shared" si="4"/>
        <v>7.4314597941698803</v>
      </c>
      <c r="F22">
        <f t="shared" si="5"/>
        <v>8.5048797376137948</v>
      </c>
      <c r="G22">
        <f t="shared" si="6"/>
        <v>9.5622820522395617</v>
      </c>
      <c r="H22">
        <f t="shared" si="7"/>
        <v>10.610399392178202</v>
      </c>
      <c r="I22">
        <f t="shared" si="8"/>
        <v>11.610278253204903</v>
      </c>
      <c r="J22">
        <f t="shared" si="9"/>
        <v>12.612886970169884</v>
      </c>
      <c r="K22">
        <f t="shared" si="10"/>
        <v>14.23367165621846</v>
      </c>
      <c r="L22">
        <f t="shared" si="11"/>
        <v>15.224955517049066</v>
      </c>
      <c r="M22">
        <f t="shared" si="12"/>
        <v>12</v>
      </c>
    </row>
    <row r="23" spans="1:13" x14ac:dyDescent="0.25">
      <c r="A23" t="s">
        <v>348</v>
      </c>
      <c r="B23">
        <f t="shared" si="1"/>
        <v>4.7690142444207737</v>
      </c>
      <c r="C23">
        <f t="shared" si="2"/>
        <v>6.0365099381131371</v>
      </c>
      <c r="D23">
        <f t="shared" si="3"/>
        <v>7.2047171667328831</v>
      </c>
      <c r="E23">
        <f t="shared" si="4"/>
        <v>8.3208792539966154</v>
      </c>
      <c r="F23">
        <f t="shared" si="5"/>
        <v>9.4060976558844978</v>
      </c>
      <c r="G23">
        <f t="shared" si="6"/>
        <v>10.476161906001835</v>
      </c>
      <c r="H23">
        <f t="shared" si="7"/>
        <v>11.530908573039316</v>
      </c>
      <c r="I23">
        <f t="shared" si="8"/>
        <v>12.496408499483243</v>
      </c>
      <c r="J23">
        <f t="shared" si="9"/>
        <v>13.547777823563802</v>
      </c>
      <c r="K23">
        <f t="shared" si="10"/>
        <v>15.502417949305883</v>
      </c>
      <c r="L23">
        <f t="shared" si="11"/>
        <v>16.068026812343234</v>
      </c>
      <c r="M23">
        <f t="shared" si="12"/>
        <v>12</v>
      </c>
    </row>
    <row r="24" spans="1:13" x14ac:dyDescent="0.25">
      <c r="A24" t="s">
        <v>349</v>
      </c>
      <c r="B24">
        <f t="shared" si="1"/>
        <v>5.6068694715469913</v>
      </c>
      <c r="C24">
        <f t="shared" si="2"/>
        <v>6.9023700169350199</v>
      </c>
      <c r="D24">
        <f t="shared" si="3"/>
        <v>8.0893432421161258</v>
      </c>
      <c r="E24">
        <f t="shared" si="4"/>
        <v>9.2187364788353907</v>
      </c>
      <c r="F24">
        <f t="shared" si="5"/>
        <v>10.314626401875632</v>
      </c>
      <c r="G24">
        <f t="shared" si="6"/>
        <v>11.398899712909808</v>
      </c>
      <c r="H24">
        <f t="shared" si="7"/>
        <v>12.453304013991122</v>
      </c>
      <c r="I24">
        <f t="shared" si="8"/>
        <v>13.370322353945566</v>
      </c>
      <c r="J24">
        <f t="shared" si="9"/>
        <v>14.512576932400062</v>
      </c>
      <c r="K24">
        <f t="shared" si="10"/>
        <v>16.841420183667818</v>
      </c>
      <c r="L24">
        <f t="shared" si="11"/>
        <v>16.842099607905897</v>
      </c>
      <c r="M24">
        <f t="shared" si="12"/>
        <v>12</v>
      </c>
    </row>
    <row r="25" spans="1:13" x14ac:dyDescent="0.25">
      <c r="A25" t="s">
        <v>350</v>
      </c>
      <c r="B25">
        <f t="shared" si="1"/>
        <v>6.4601365181223818</v>
      </c>
      <c r="C25">
        <f t="shared" si="2"/>
        <v>7.7798593844516901</v>
      </c>
      <c r="D25">
        <f t="shared" si="3"/>
        <v>8.9830970359674502</v>
      </c>
      <c r="E25">
        <f t="shared" si="4"/>
        <v>10.12361560415955</v>
      </c>
      <c r="F25">
        <f t="shared" si="5"/>
        <v>11.229957762942806</v>
      </c>
      <c r="G25">
        <f t="shared" si="6"/>
        <v>12.330313607378566</v>
      </c>
      <c r="H25">
        <f t="shared" si="7"/>
        <v>13.374596105411195</v>
      </c>
      <c r="I25">
        <f t="shared" si="8"/>
        <v>14.232041661113843</v>
      </c>
      <c r="J25">
        <f t="shared" si="9"/>
        <v>15.512536591572381</v>
      </c>
      <c r="K25">
        <f t="shared" si="10"/>
        <v>18.244928484326643</v>
      </c>
      <c r="L25">
        <f t="shared" si="11"/>
        <v>17.554628591158579</v>
      </c>
      <c r="M25">
        <f t="shared" si="12"/>
        <v>12</v>
      </c>
    </row>
    <row r="26" spans="1:13" x14ac:dyDescent="0.25">
      <c r="A26" t="s">
        <v>351</v>
      </c>
      <c r="B26">
        <f t="shared" si="1"/>
        <v>7.3261918833602149</v>
      </c>
      <c r="C26">
        <f t="shared" si="2"/>
        <v>8.6672001713022411</v>
      </c>
      <c r="D26">
        <f t="shared" si="3"/>
        <v>9.8845799994711943</v>
      </c>
      <c r="E26">
        <f t="shared" si="4"/>
        <v>11.034375712987821</v>
      </c>
      <c r="F26">
        <f t="shared" si="5"/>
        <v>12.15187820900322</v>
      </c>
      <c r="G26">
        <f t="shared" si="6"/>
        <v>13.270066063412653</v>
      </c>
      <c r="H26">
        <f t="shared" si="7"/>
        <v>14.292050293325619</v>
      </c>
      <c r="I26">
        <f t="shared" si="8"/>
        <v>15.082279939926417</v>
      </c>
      <c r="J26">
        <f t="shared" si="9"/>
        <v>16.551859547884639</v>
      </c>
      <c r="K26">
        <f t="shared" si="10"/>
        <v>19.707814200256525</v>
      </c>
      <c r="L26">
        <f t="shared" si="11"/>
        <v>18.212345611551871</v>
      </c>
      <c r="M26">
        <f t="shared" si="12"/>
        <v>12</v>
      </c>
    </row>
    <row r="27" spans="1:13" x14ac:dyDescent="0.25">
      <c r="A27" t="s">
        <v>352</v>
      </c>
      <c r="B27">
        <f t="shared" si="1"/>
        <v>8.2030323937072325</v>
      </c>
      <c r="C27">
        <f t="shared" si="2"/>
        <v>9.5629989239074042</v>
      </c>
      <c r="D27">
        <f t="shared" si="3"/>
        <v>10.792618701242624</v>
      </c>
      <c r="E27">
        <f t="shared" si="4"/>
        <v>11.950111787769512</v>
      </c>
      <c r="F27">
        <f t="shared" si="5"/>
        <v>13.080371027812413</v>
      </c>
      <c r="G27">
        <f t="shared" si="6"/>
        <v>14.217671488471176</v>
      </c>
      <c r="H27">
        <f t="shared" si="7"/>
        <v>15.203263918374411</v>
      </c>
      <c r="I27">
        <f t="shared" si="8"/>
        <v>15.922142716168198</v>
      </c>
      <c r="J27">
        <f t="shared" si="9"/>
        <v>17.633972451988331</v>
      </c>
      <c r="K27">
        <f t="shared" si="10"/>
        <v>21.225509667885849</v>
      </c>
      <c r="L27">
        <f t="shared" si="11"/>
        <v>18.82124114294184</v>
      </c>
      <c r="M27">
        <f t="shared" si="12"/>
        <v>12</v>
      </c>
    </row>
    <row r="28" spans="1:13" x14ac:dyDescent="0.25">
      <c r="A28" t="s">
        <v>353</v>
      </c>
      <c r="B28">
        <f t="shared" si="1"/>
        <v>9.089100843693922</v>
      </c>
      <c r="C28">
        <f t="shared" si="2"/>
        <v>10.466138483847628</v>
      </c>
      <c r="D28">
        <f t="shared" si="3"/>
        <v>11.706209895434313</v>
      </c>
      <c r="E28">
        <f t="shared" si="4"/>
        <v>12.870119753801012</v>
      </c>
      <c r="F28">
        <f t="shared" si="5"/>
        <v>14.015543341126525</v>
      </c>
      <c r="G28">
        <f t="shared" si="6"/>
        <v>15.172521861903402</v>
      </c>
      <c r="H28">
        <f t="shared" si="7"/>
        <v>16.106188245806536</v>
      </c>
      <c r="I28">
        <f t="shared" si="8"/>
        <v>16.752934189631304</v>
      </c>
      <c r="J28">
        <f t="shared" si="9"/>
        <v>18.761714746276169</v>
      </c>
      <c r="K28">
        <f t="shared" si="10"/>
        <v>22.793946429797668</v>
      </c>
      <c r="L28">
        <f t="shared" si="11"/>
        <v>19.386598591962532</v>
      </c>
      <c r="M28">
        <f t="shared" si="12"/>
        <v>12</v>
      </c>
    </row>
    <row r="29" spans="1:13" x14ac:dyDescent="0.25">
      <c r="A29" t="s">
        <v>354</v>
      </c>
      <c r="B29">
        <f t="shared" si="1"/>
        <v>9.9831680590724581</v>
      </c>
      <c r="C29">
        <f t="shared" si="2"/>
        <v>11.375703438903857</v>
      </c>
      <c r="D29">
        <f t="shared" si="3"/>
        <v>12.624484659426912</v>
      </c>
      <c r="E29">
        <f t="shared" si="4"/>
        <v>13.793864894436997</v>
      </c>
      <c r="F29">
        <f t="shared" si="5"/>
        <v>14.957573921568411</v>
      </c>
      <c r="G29">
        <f t="shared" si="6"/>
        <v>16.133916926403504</v>
      </c>
      <c r="H29">
        <f t="shared" si="7"/>
        <v>16.999120177465738</v>
      </c>
      <c r="I29">
        <f t="shared" si="8"/>
        <v>17.576034954742767</v>
      </c>
      <c r="J29">
        <f t="shared" si="9"/>
        <v>19.937472645304819</v>
      </c>
      <c r="K29">
        <f t="shared" si="10"/>
        <v>24.409496312461211</v>
      </c>
      <c r="L29">
        <f t="shared" si="11"/>
        <v>19.913054159319348</v>
      </c>
      <c r="M29">
        <f t="shared" si="12"/>
        <v>12</v>
      </c>
    </row>
    <row r="30" spans="1:13" x14ac:dyDescent="0.25">
      <c r="A30" t="s">
        <v>355</v>
      </c>
      <c r="B30">
        <f t="shared" si="1"/>
        <v>10.884250657355741</v>
      </c>
      <c r="C30">
        <f t="shared" si="2"/>
        <v>12.290928051877868</v>
      </c>
      <c r="D30">
        <f t="shared" si="3"/>
        <v>13.546684005842751</v>
      </c>
      <c r="E30">
        <f t="shared" si="4"/>
        <v>14.720953709248608</v>
      </c>
      <c r="F30">
        <f t="shared" si="5"/>
        <v>15.906676978548433</v>
      </c>
      <c r="G30">
        <f t="shared" si="6"/>
        <v>17.101092982962189</v>
      </c>
      <c r="H30">
        <f t="shared" si="7"/>
        <v>17.88067799913286</v>
      </c>
      <c r="I30">
        <f t="shared" si="8"/>
        <v>18.392826599686568</v>
      </c>
      <c r="J30">
        <f t="shared" si="9"/>
        <v>21.163276387772797</v>
      </c>
      <c r="K30">
        <f t="shared" si="10"/>
        <v>26.068917492404491</v>
      </c>
      <c r="L30">
        <f t="shared" si="11"/>
        <v>20.404666106013796</v>
      </c>
      <c r="M30">
        <f t="shared" si="12"/>
        <v>12</v>
      </c>
    </row>
    <row r="31" spans="1:13" x14ac:dyDescent="0.25">
      <c r="A31" t="s">
        <v>356</v>
      </c>
      <c r="B31">
        <f t="shared" si="1"/>
        <v>11.791552255782097</v>
      </c>
      <c r="C31">
        <f t="shared" si="2"/>
        <v>13.211159463062314</v>
      </c>
      <c r="D31">
        <f t="shared" si="3"/>
        <v>14.472141518376709</v>
      </c>
      <c r="E31">
        <f t="shared" si="4"/>
        <v>15.65110928435695</v>
      </c>
      <c r="F31">
        <f t="shared" si="5"/>
        <v>16.863077680120909</v>
      </c>
      <c r="G31">
        <f t="shared" si="6"/>
        <v>18.073247964265473</v>
      </c>
      <c r="H31">
        <f t="shared" si="7"/>
        <v>18.749769639891902</v>
      </c>
      <c r="I31">
        <f t="shared" si="8"/>
        <v>19.204646898474923</v>
      </c>
      <c r="J31">
        <f t="shared" si="9"/>
        <v>22.440872274760689</v>
      </c>
      <c r="K31">
        <f t="shared" si="10"/>
        <v>27.769306334572306</v>
      </c>
      <c r="L31">
        <f t="shared" si="11"/>
        <v>20.864984414340036</v>
      </c>
      <c r="M31">
        <f t="shared" si="12"/>
        <v>12</v>
      </c>
    </row>
    <row r="32" spans="1:13" x14ac:dyDescent="0.25">
      <c r="A32" t="s">
        <v>357</v>
      </c>
      <c r="B32">
        <f t="shared" si="1"/>
        <v>12.704420572215211</v>
      </c>
      <c r="C32">
        <f t="shared" si="2"/>
        <v>14.135831398797976</v>
      </c>
      <c r="D32">
        <f t="shared" si="3"/>
        <v>15.400270391483147</v>
      </c>
      <c r="E32">
        <f t="shared" si="4"/>
        <v>16.584150081089373</v>
      </c>
      <c r="F32">
        <f t="shared" si="5"/>
        <v>17.826996080793574</v>
      </c>
      <c r="G32">
        <f t="shared" si="6"/>
        <v>19.049562172957373</v>
      </c>
      <c r="H32">
        <f t="shared" si="7"/>
        <v>19.605558428462054</v>
      </c>
      <c r="I32">
        <f t="shared" si="8"/>
        <v>20.012764753648792</v>
      </c>
      <c r="J32">
        <f t="shared" si="9"/>
        <v>23.771776999304222</v>
      </c>
      <c r="K32">
        <f t="shared" si="10"/>
        <v>29.50805503576731</v>
      </c>
      <c r="L32">
        <f t="shared" si="11"/>
        <v>21.297116202416433</v>
      </c>
      <c r="M32">
        <f t="shared" si="12"/>
        <v>12</v>
      </c>
    </row>
    <row r="33" spans="1:13" x14ac:dyDescent="0.25">
      <c r="A33" t="s">
        <v>358</v>
      </c>
      <c r="B33">
        <f t="shared" si="1"/>
        <v>13.622315585708971</v>
      </c>
      <c r="C33">
        <f t="shared" si="2"/>
        <v>15.064445184622539</v>
      </c>
      <c r="D33">
        <f t="shared" si="3"/>
        <v>16.330553317778104</v>
      </c>
      <c r="E33">
        <f t="shared" si="4"/>
        <v>17.519971908328042</v>
      </c>
      <c r="F33">
        <f t="shared" si="5"/>
        <v>18.798636967354728</v>
      </c>
      <c r="G33">
        <f t="shared" si="6"/>
        <v>20.029214843130667</v>
      </c>
      <c r="H33">
        <f t="shared" si="7"/>
        <v>20.447429221471534</v>
      </c>
      <c r="I33">
        <f t="shared" si="8"/>
        <v>20.818367731225251</v>
      </c>
      <c r="J33">
        <f t="shared" si="9"/>
        <v>25.157319283776484</v>
      </c>
      <c r="K33">
        <f t="shared" si="10"/>
        <v>31.282814719302014</v>
      </c>
      <c r="L33">
        <f t="shared" si="11"/>
        <v>21.70378482172918</v>
      </c>
      <c r="M33">
        <f t="shared" si="12"/>
        <v>12</v>
      </c>
    </row>
    <row r="34" spans="1:13" x14ac:dyDescent="0.25">
      <c r="A34" t="s">
        <v>359</v>
      </c>
      <c r="B34">
        <f t="shared" si="1"/>
        <v>14.544785565230288</v>
      </c>
      <c r="C34">
        <f t="shared" si="2"/>
        <v>15.996555886810105</v>
      </c>
      <c r="D34">
        <f t="shared" si="3"/>
        <v>17.262534287395891</v>
      </c>
      <c r="E34">
        <f t="shared" si="4"/>
        <v>18.458532761291384</v>
      </c>
      <c r="F34">
        <f t="shared" si="5"/>
        <v>19.778183815331992</v>
      </c>
      <c r="G34">
        <f t="shared" si="6"/>
        <v>21.011396995231028</v>
      </c>
      <c r="H34">
        <f t="shared" si="7"/>
        <v>21.274956490827719</v>
      </c>
      <c r="I34">
        <f t="shared" si="8"/>
        <v>21.622557491945663</v>
      </c>
      <c r="J34">
        <f t="shared" si="9"/>
        <v>26.598672254064994</v>
      </c>
      <c r="K34">
        <f t="shared" si="10"/>
        <v>33.091463454446114</v>
      </c>
      <c r="L34">
        <f t="shared" si="11"/>
        <v>22.087382017431516</v>
      </c>
      <c r="M34">
        <f t="shared" si="12"/>
        <v>12</v>
      </c>
    </row>
    <row r="35" spans="1:13" x14ac:dyDescent="0.25">
      <c r="A35" t="s">
        <v>360</v>
      </c>
      <c r="B35">
        <f t="shared" si="1"/>
        <v>15.471448801374581</v>
      </c>
      <c r="C35">
        <f t="shared" si="2"/>
        <v>16.931762087142367</v>
      </c>
      <c r="D35">
        <f t="shared" si="3"/>
        <v>18.195811727510609</v>
      </c>
      <c r="E35">
        <f t="shared" si="4"/>
        <v>19.399840177443725</v>
      </c>
      <c r="F35">
        <f t="shared" si="5"/>
        <v>20.765795564587023</v>
      </c>
      <c r="G35">
        <f t="shared" si="6"/>
        <v>21.995321144756474</v>
      </c>
      <c r="H35">
        <f t="shared" si="7"/>
        <v>22.087875169076447</v>
      </c>
      <c r="I35">
        <f t="shared" si="8"/>
        <v>22.42635005587022</v>
      </c>
      <c r="J35">
        <f t="shared" si="9"/>
        <v>28.09687894186213</v>
      </c>
      <c r="K35">
        <f t="shared" si="10"/>
        <v>34.932078622565406</v>
      </c>
      <c r="L35">
        <f t="shared" si="11"/>
        <v>22.450013304999661</v>
      </c>
      <c r="M35">
        <f t="shared" si="12"/>
        <v>12</v>
      </c>
    </row>
    <row r="36" spans="1:13" x14ac:dyDescent="0.25">
      <c r="A36" t="s">
        <v>361</v>
      </c>
      <c r="B36">
        <f t="shared" si="1"/>
        <v>16.40197953782658</v>
      </c>
      <c r="C36">
        <f t="shared" si="2"/>
        <v>17.869698253681872</v>
      </c>
      <c r="D36">
        <f t="shared" si="3"/>
        <v>19.130032625385923</v>
      </c>
      <c r="E36">
        <f t="shared" si="4"/>
        <v>20.343940762651023</v>
      </c>
      <c r="F36">
        <f t="shared" si="5"/>
        <v>21.76160530076076</v>
      </c>
      <c r="G36">
        <f t="shared" si="6"/>
        <v>22.980228412949891</v>
      </c>
      <c r="H36">
        <f t="shared" si="7"/>
        <v>22.88605457193022</v>
      </c>
      <c r="I36">
        <f t="shared" si="8"/>
        <v>23.230678914895293</v>
      </c>
      <c r="J36">
        <f t="shared" si="9"/>
        <v>29.652872613134743</v>
      </c>
      <c r="K36">
        <f t="shared" si="10"/>
        <v>36.802913064648713</v>
      </c>
      <c r="L36">
        <f t="shared" si="11"/>
        <v>22.793537093825908</v>
      </c>
      <c r="M36">
        <f t="shared" si="12"/>
        <v>12</v>
      </c>
    </row>
    <row r="37" spans="1:13" x14ac:dyDescent="0.25">
      <c r="A37" t="s">
        <v>362</v>
      </c>
      <c r="B37">
        <f t="shared" si="1"/>
        <v>17.336097037969704</v>
      </c>
      <c r="C37">
        <f t="shared" si="2"/>
        <v>18.810028981566525</v>
      </c>
      <c r="D37">
        <f t="shared" si="3"/>
        <v>20.064887406615679</v>
      </c>
      <c r="E37">
        <f t="shared" si="4"/>
        <v>21.290911563363238</v>
      </c>
      <c r="F37">
        <f t="shared" si="5"/>
        <v>22.765720201418873</v>
      </c>
      <c r="G37">
        <f t="shared" si="6"/>
        <v>23.965393532564882</v>
      </c>
      <c r="H37">
        <f t="shared" si="7"/>
        <v>23.669475430272467</v>
      </c>
      <c r="I37">
        <f t="shared" si="8"/>
        <v>24.036399716426573</v>
      </c>
      <c r="J37">
        <f t="shared" si="9"/>
        <v>31.267493148471381</v>
      </c>
      <c r="K37">
        <f t="shared" si="10"/>
        <v>38.702374489134208</v>
      </c>
      <c r="L37">
        <f t="shared" si="11"/>
        <v>23.11959823955425</v>
      </c>
      <c r="M37">
        <f t="shared" si="12"/>
        <v>12</v>
      </c>
    </row>
    <row r="38" spans="1:13" x14ac:dyDescent="0.25">
      <c r="A38" t="s">
        <v>363</v>
      </c>
      <c r="B38">
        <f t="shared" si="1"/>
        <v>18.273557019697016</v>
      </c>
      <c r="C38">
        <f t="shared" si="2"/>
        <v>19.752444591480696</v>
      </c>
      <c r="D38">
        <f t="shared" si="3"/>
        <v>21.000105417510685</v>
      </c>
      <c r="E38">
        <f t="shared" si="4"/>
        <v>22.240852993304046</v>
      </c>
      <c r="F38">
        <f t="shared" si="5"/>
        <v>23.778222299454978</v>
      </c>
      <c r="G38">
        <f t="shared" si="6"/>
        <v>24.950128172923549</v>
      </c>
      <c r="H38">
        <f t="shared" si="7"/>
        <v>24.438209898440142</v>
      </c>
      <c r="I38">
        <f t="shared" si="8"/>
        <v>24.844295706303107</v>
      </c>
      <c r="J38">
        <f t="shared" si="9"/>
        <v>32.94150037334262</v>
      </c>
      <c r="K38">
        <f t="shared" si="10"/>
        <v>40.629007675763731</v>
      </c>
      <c r="L38">
        <f t="shared" si="11"/>
        <v>23.429656734889441</v>
      </c>
      <c r="M38">
        <f t="shared" si="12"/>
        <v>12</v>
      </c>
    </row>
    <row r="39" spans="1:13" x14ac:dyDescent="0.25">
      <c r="A39" t="s">
        <v>364</v>
      </c>
      <c r="B39">
        <f t="shared" si="1"/>
        <v>19.214144897651682</v>
      </c>
      <c r="C39">
        <f t="shared" si="2"/>
        <v>20.696657721428235</v>
      </c>
      <c r="D39">
        <f t="shared" si="3"/>
        <v>21.935450907733216</v>
      </c>
      <c r="E39">
        <f t="shared" si="4"/>
        <v>23.193883059308263</v>
      </c>
      <c r="F39">
        <f t="shared" si="5"/>
        <v>24.799169753323767</v>
      </c>
      <c r="G39">
        <f t="shared" si="6"/>
        <v>25.933782939689188</v>
      </c>
      <c r="H39">
        <f t="shared" si="7"/>
        <v>25.192404316567131</v>
      </c>
      <c r="I39">
        <f t="shared" si="8"/>
        <v>25.655083423203049</v>
      </c>
      <c r="J39">
        <f t="shared" si="9"/>
        <v>34.675585005289555</v>
      </c>
      <c r="K39">
        <f t="shared" si="10"/>
        <v>42.581479070337849</v>
      </c>
      <c r="L39">
        <f t="shared" si="11"/>
        <v>23.72501221331424</v>
      </c>
      <c r="M39">
        <f t="shared" si="12"/>
        <v>12</v>
      </c>
    </row>
    <row r="40" spans="1:13" x14ac:dyDescent="0.25">
      <c r="A40" t="s">
        <v>365</v>
      </c>
      <c r="B40">
        <f t="shared" si="1"/>
        <v>20.157670417527445</v>
      </c>
      <c r="C40">
        <f t="shared" si="2"/>
        <v>21.642400650787792</v>
      </c>
      <c r="D40">
        <f t="shared" si="3"/>
        <v>22.870719438495204</v>
      </c>
      <c r="E40">
        <f t="shared" si="4"/>
        <v>24.150132666663886</v>
      </c>
      <c r="F40">
        <f t="shared" si="5"/>
        <v>25.828598410223915</v>
      </c>
      <c r="G40">
        <f t="shared" si="6"/>
        <v>26.915748342061747</v>
      </c>
      <c r="H40">
        <f t="shared" si="7"/>
        <v>25.932264463678983</v>
      </c>
      <c r="I40">
        <f t="shared" si="8"/>
        <v>26.469418335055476</v>
      </c>
      <c r="J40">
        <f t="shared" si="9"/>
        <v>36.47037771972456</v>
      </c>
      <c r="K40">
        <f t="shared" si="10"/>
        <v>44.558563421447367</v>
      </c>
      <c r="L40">
        <f t="shared" si="11"/>
        <v>24.006824876049087</v>
      </c>
      <c r="M40">
        <f t="shared" si="12"/>
        <v>12</v>
      </c>
    </row>
    <row r="41" spans="1:13" x14ac:dyDescent="0.25">
      <c r="A41" t="s">
        <v>366</v>
      </c>
      <c r="B41">
        <f t="shared" si="1"/>
        <v>21.103963371231387</v>
      </c>
      <c r="C41">
        <f t="shared" si="2"/>
        <v>22.589423168393473</v>
      </c>
      <c r="D41">
        <f t="shared" si="3"/>
        <v>23.805734660114986</v>
      </c>
      <c r="E41">
        <f t="shared" si="4"/>
        <v>25.109741817484377</v>
      </c>
      <c r="F41">
        <f t="shared" si="5"/>
        <v>26.866523516215342</v>
      </c>
      <c r="G41">
        <f t="shared" si="6"/>
        <v>27.895454965585653</v>
      </c>
      <c r="H41">
        <f t="shared" si="7"/>
        <v>26.658043026721938</v>
      </c>
      <c r="I41">
        <f t="shared" si="8"/>
        <v>27.28790023661001</v>
      </c>
      <c r="J41">
        <f t="shared" si="9"/>
        <v>38.32645671607289</v>
      </c>
      <c r="K41">
        <f t="shared" si="10"/>
        <v>46.559132161118121</v>
      </c>
      <c r="L41">
        <f t="shared" si="11"/>
        <v>24.276133378805351</v>
      </c>
      <c r="M41">
        <f t="shared" si="12"/>
        <v>12</v>
      </c>
    </row>
    <row r="42" spans="1:13" x14ac:dyDescent="0.25">
      <c r="A42" t="s">
        <v>367</v>
      </c>
      <c r="B42">
        <f t="shared" si="1"/>
        <v>22.0528701573866</v>
      </c>
      <c r="C42">
        <f t="shared" si="2"/>
        <v>23.537490847987797</v>
      </c>
      <c r="D42">
        <f t="shared" si="3"/>
        <v>24.740345414734183</v>
      </c>
      <c r="E42">
        <f t="shared" si="4"/>
        <v>26.072856545290762</v>
      </c>
      <c r="F42">
        <f t="shared" si="5"/>
        <v>27.912941474863818</v>
      </c>
      <c r="G42">
        <f t="shared" si="6"/>
        <v>28.87237304266646</v>
      </c>
      <c r="H42">
        <f t="shared" si="7"/>
        <v>27.370029016941753</v>
      </c>
      <c r="I42">
        <f t="shared" si="8"/>
        <v>28.111078310106826</v>
      </c>
      <c r="J42">
        <f t="shared" si="9"/>
        <v>40.244354077840036</v>
      </c>
      <c r="K42">
        <f t="shared" si="10"/>
        <v>48.58214327601857</v>
      </c>
      <c r="L42">
        <f t="shared" si="11"/>
        <v>24.53387014156274</v>
      </c>
      <c r="M42">
        <f t="shared" si="12"/>
        <v>12</v>
      </c>
    </row>
    <row r="43" spans="1:13" x14ac:dyDescent="0.25">
      <c r="A43" t="s">
        <v>368</v>
      </c>
      <c r="B43">
        <f t="shared" si="1"/>
        <v>23.004251007306745</v>
      </c>
      <c r="C43">
        <f t="shared" si="2"/>
        <v>24.486383631245285</v>
      </c>
      <c r="D43">
        <f t="shared" si="3"/>
        <v>25.674423128069048</v>
      </c>
      <c r="E43">
        <f t="shared" si="4"/>
        <v>27.039626454837691</v>
      </c>
      <c r="F43">
        <f t="shared" si="5"/>
        <v>28.967831589331535</v>
      </c>
      <c r="G43">
        <f t="shared" si="6"/>
        <v>29.84601157460073</v>
      </c>
      <c r="H43">
        <f t="shared" si="7"/>
        <v>28.068538881349934</v>
      </c>
      <c r="I43">
        <f t="shared" si="8"/>
        <v>28.939455803647867</v>
      </c>
      <c r="J43">
        <f t="shared" si="9"/>
        <v>42.224561154656499</v>
      </c>
      <c r="K43">
        <f t="shared" si="10"/>
        <v>50.626632454482134</v>
      </c>
      <c r="L43">
        <f t="shared" si="11"/>
        <v>24.78087447671161</v>
      </c>
      <c r="M43">
        <f t="shared" si="12"/>
        <v>12</v>
      </c>
    </row>
    <row r="44" spans="1:13" x14ac:dyDescent="0.25">
      <c r="A44" t="s">
        <v>369</v>
      </c>
      <c r="B44">
        <f t="shared" si="1"/>
        <v>23.957977737956249</v>
      </c>
      <c r="C44">
        <f t="shared" si="2"/>
        <v>25.435894645051306</v>
      </c>
      <c r="D44">
        <f t="shared" si="3"/>
        <v>26.607859459727234</v>
      </c>
      <c r="E44">
        <f t="shared" si="4"/>
        <v>28.010202758372447</v>
      </c>
      <c r="F44">
        <f t="shared" si="5"/>
        <v>30.031157746092472</v>
      </c>
      <c r="G44">
        <f t="shared" si="6"/>
        <v>30.815917127483029</v>
      </c>
      <c r="H44">
        <f t="shared" si="7"/>
        <v>28.753909078511981</v>
      </c>
      <c r="I44">
        <f t="shared" si="8"/>
        <v>29.773494314754053</v>
      </c>
      <c r="J44">
        <f t="shared" si="9"/>
        <v>44.267533145094518</v>
      </c>
      <c r="K44">
        <f t="shared" si="10"/>
        <v>52.691705327541435</v>
      </c>
      <c r="L44">
        <f t="shared" si="11"/>
        <v>25.017903870495388</v>
      </c>
      <c r="M44">
        <f t="shared" si="12"/>
        <v>12</v>
      </c>
    </row>
    <row r="45" spans="1:13" x14ac:dyDescent="0.25">
      <c r="A45" t="s">
        <v>370</v>
      </c>
      <c r="B45">
        <f t="shared" si="1"/>
        <v>24.913931924483361</v>
      </c>
      <c r="C45">
        <f t="shared" si="2"/>
        <v>26.385829198872912</v>
      </c>
      <c r="D45">
        <f t="shared" si="3"/>
        <v>27.540564185771871</v>
      </c>
      <c r="E45">
        <f t="shared" si="4"/>
        <v>28.98473671826908</v>
      </c>
      <c r="F45">
        <f t="shared" si="5"/>
        <v>31.102870014617103</v>
      </c>
      <c r="G45">
        <f t="shared" si="6"/>
        <v>31.781672398750036</v>
      </c>
      <c r="H45">
        <f t="shared" si="7"/>
        <v>29.42648991144808</v>
      </c>
      <c r="I45">
        <f t="shared" si="8"/>
        <v>30.613617686543204</v>
      </c>
      <c r="J45">
        <f t="shared" si="9"/>
        <v>46.373693021649281</v>
      </c>
      <c r="K45">
        <f t="shared" si="10"/>
        <v>54.776530650082719</v>
      </c>
      <c r="L45">
        <f t="shared" si="11"/>
        <v>25.245643700235302</v>
      </c>
      <c r="M45">
        <f t="shared" si="12"/>
        <v>12</v>
      </c>
    </row>
    <row r="46" spans="1:13" x14ac:dyDescent="0.25">
      <c r="A46" t="s">
        <v>371</v>
      </c>
      <c r="B46">
        <f t="shared" si="1"/>
        <v>25.872003408454791</v>
      </c>
      <c r="C46">
        <f t="shared" si="2"/>
        <v>27.336003921985476</v>
      </c>
      <c r="D46">
        <f t="shared" si="3"/>
        <v>28.472463290409078</v>
      </c>
      <c r="E46">
        <f t="shared" si="4"/>
        <v>29.963378421713244</v>
      </c>
      <c r="F46">
        <f t="shared" si="5"/>
        <v>32.18290614853553</v>
      </c>
      <c r="G46">
        <f t="shared" si="6"/>
        <v>32.742894630397068</v>
      </c>
      <c r="H46">
        <f t="shared" si="7"/>
        <v>30.086640434121602</v>
      </c>
      <c r="I46">
        <f t="shared" si="8"/>
        <v>31.460215535499511</v>
      </c>
      <c r="J46">
        <f t="shared" si="9"/>
        <v>48.54343491060623</v>
      </c>
      <c r="K46">
        <f t="shared" si="10"/>
        <v>56.880334291768996</v>
      </c>
      <c r="L46">
        <f t="shared" si="11"/>
        <v>25.4647156249736</v>
      </c>
      <c r="M46">
        <f t="shared" si="12"/>
        <v>12</v>
      </c>
    </row>
    <row r="47" spans="1:13" x14ac:dyDescent="0.25">
      <c r="A47" t="s">
        <v>372</v>
      </c>
      <c r="B47">
        <f t="shared" si="1"/>
        <v>26.832089075900136</v>
      </c>
      <c r="C47">
        <f t="shared" si="2"/>
        <v>28.28624601050031</v>
      </c>
      <c r="D47">
        <f t="shared" si="3"/>
        <v>29.403497246243322</v>
      </c>
      <c r="E47">
        <f t="shared" si="4"/>
        <v>30.946275826228554</v>
      </c>
      <c r="F47">
        <f t="shared" si="5"/>
        <v>33.271192981427077</v>
      </c>
      <c r="G47">
        <f t="shared" si="6"/>
        <v>33.699233928205501</v>
      </c>
      <c r="H47">
        <f t="shared" si="7"/>
        <v>30.734724270657566</v>
      </c>
      <c r="I47">
        <f t="shared" si="8"/>
        <v>32.313646435915842</v>
      </c>
      <c r="J47">
        <f t="shared" si="9"/>
        <v>50.777127017341783</v>
      </c>
      <c r="K47">
        <f t="shared" si="10"/>
        <v>59.002393927183462</v>
      </c>
      <c r="L47">
        <f t="shared" si="11"/>
        <v>25.675684849212786</v>
      </c>
      <c r="M47">
        <f t="shared" si="12"/>
        <v>12</v>
      </c>
    </row>
    <row r="48" spans="1:13" x14ac:dyDescent="0.25">
      <c r="A48" t="s">
        <v>373</v>
      </c>
      <c r="B48">
        <f t="shared" si="1"/>
        <v>27.794091853107677</v>
      </c>
      <c r="C48">
        <f t="shared" si="2"/>
        <v>29.236392561618501</v>
      </c>
      <c r="D48">
        <f t="shared" si="3"/>
        <v>30.333619464689281</v>
      </c>
      <c r="E48">
        <f t="shared" si="4"/>
        <v>31.933574025716105</v>
      </c>
      <c r="F48">
        <f t="shared" si="5"/>
        <v>34.367647715539597</v>
      </c>
      <c r="G48">
        <f t="shared" si="6"/>
        <v>34.650371532920289</v>
      </c>
      <c r="H48">
        <f t="shared" si="7"/>
        <v>31.37110620744733</v>
      </c>
      <c r="I48">
        <f t="shared" si="8"/>
        <v>33.174240788748499</v>
      </c>
      <c r="J48">
        <f t="shared" si="9"/>
        <v>53.075114170311238</v>
      </c>
      <c r="K48">
        <f t="shared" si="10"/>
        <v>61.142034331284528</v>
      </c>
      <c r="L48">
        <f t="shared" si="11"/>
        <v>25.879066427506196</v>
      </c>
      <c r="M48">
        <f t="shared" si="12"/>
        <v>12</v>
      </c>
    </row>
    <row r="49" spans="1:13" x14ac:dyDescent="0.25">
      <c r="A49" t="s">
        <v>374</v>
      </c>
      <c r="B49">
        <f t="shared" si="1"/>
        <v>28.75791987882851</v>
      </c>
      <c r="C49">
        <f t="shared" si="2"/>
        <v>30.186289978057438</v>
      </c>
      <c r="D49">
        <f t="shared" si="3"/>
        <v>31.262794899971606</v>
      </c>
      <c r="E49">
        <f t="shared" si="4"/>
        <v>32.925414695675094</v>
      </c>
      <c r="F49">
        <f t="shared" si="5"/>
        <v>35.472179105149777</v>
      </c>
      <c r="G49">
        <f t="shared" si="6"/>
        <v>35.596018078600615</v>
      </c>
      <c r="H49">
        <f t="shared" si="7"/>
        <v>31.996149437355353</v>
      </c>
      <c r="I49">
        <f t="shared" si="8"/>
        <v>34.04230340313152</v>
      </c>
      <c r="J49">
        <f t="shared" si="9"/>
        <v>55.437720043384708</v>
      </c>
      <c r="K49">
        <f t="shared" si="10"/>
        <v>63.298623200243377</v>
      </c>
      <c r="L49">
        <f t="shared" si="11"/>
        <v>26.075330750917168</v>
      </c>
      <c r="M49">
        <f t="shared" si="12"/>
        <v>12</v>
      </c>
    </row>
    <row r="50" spans="1:13" x14ac:dyDescent="0.25">
      <c r="A50" t="s">
        <v>375</v>
      </c>
      <c r="B50">
        <f t="shared" si="1"/>
        <v>29.723485819898123</v>
      </c>
      <c r="C50">
        <f t="shared" si="2"/>
        <v>31.135793429689837</v>
      </c>
      <c r="D50">
        <f t="shared" si="3"/>
        <v>32.190998791761693</v>
      </c>
      <c r="E50">
        <f t="shared" si="4"/>
        <v>33.921935683691864</v>
      </c>
      <c r="F50">
        <f t="shared" si="5"/>
        <v>36.584688538458103</v>
      </c>
      <c r="G50">
        <f t="shared" si="6"/>
        <v>36.535911864824612</v>
      </c>
      <c r="H50">
        <f t="shared" si="7"/>
        <v>32.610213352258249</v>
      </c>
      <c r="I50">
        <f t="shared" si="8"/>
        <v>34.918115818008367</v>
      </c>
      <c r="J50">
        <f t="shared" si="9"/>
        <v>57.865249105428035</v>
      </c>
      <c r="K50">
        <f t="shared" si="10"/>
        <v>65.47156742948647</v>
      </c>
      <c r="L50">
        <f t="shared" si="11"/>
        <v>26.264908334019385</v>
      </c>
      <c r="M50">
        <f t="shared" si="12"/>
        <v>12</v>
      </c>
    </row>
    <row r="51" spans="1:13" x14ac:dyDescent="0.25">
      <c r="A51" t="s">
        <v>376</v>
      </c>
      <c r="B51">
        <f t="shared" si="1"/>
        <v>30.690706303832226</v>
      </c>
      <c r="C51">
        <f t="shared" si="2"/>
        <v>32.084766362482632</v>
      </c>
      <c r="D51">
        <f t="shared" si="3"/>
        <v>33.118215532941079</v>
      </c>
      <c r="E51">
        <f t="shared" si="4"/>
        <v>34.923270717392789</v>
      </c>
      <c r="F51">
        <f t="shared" si="5"/>
        <v>37.705071023238581</v>
      </c>
      <c r="G51">
        <f t="shared" si="6"/>
        <v>37.469817162642549</v>
      </c>
      <c r="H51">
        <f t="shared" si="7"/>
        <v>33.213651795154938</v>
      </c>
      <c r="I51">
        <f t="shared" si="8"/>
        <v>35.801938389810232</v>
      </c>
      <c r="J51">
        <f t="shared" si="9"/>
        <v>60.357988337442983</v>
      </c>
      <c r="K51">
        <f t="shared" si="10"/>
        <v>67.66030979065475</v>
      </c>
      <c r="L51">
        <f t="shared" si="11"/>
        <v>26.448194002457431</v>
      </c>
      <c r="M51">
        <f t="shared" si="12"/>
        <v>12</v>
      </c>
    </row>
    <row r="52" spans="1:13" x14ac:dyDescent="0.25">
      <c r="A52" t="s">
        <v>377</v>
      </c>
      <c r="B52">
        <f t="shared" si="1"/>
        <v>31.659501447114312</v>
      </c>
      <c r="C52">
        <f t="shared" si="2"/>
        <v>33.033080047101159</v>
      </c>
      <c r="D52">
        <f t="shared" si="3"/>
        <v>34.044437650275604</v>
      </c>
      <c r="E52">
        <f t="shared" si="4"/>
        <v>35.9295492070789</v>
      </c>
      <c r="F52">
        <f t="shared" si="5"/>
        <v>38.833216082196188</v>
      </c>
      <c r="G52">
        <f t="shared" si="6"/>
        <v>38.397522568800333</v>
      </c>
      <c r="H52">
        <f t="shared" si="7"/>
        <v>33.806811696204861</v>
      </c>
      <c r="I52">
        <f t="shared" si="8"/>
        <v>36.694012170202228</v>
      </c>
      <c r="J52">
        <f t="shared" si="9"/>
        <v>62.916208750691922</v>
      </c>
      <c r="K52">
        <f t="shared" si="10"/>
        <v>69.864325957526205</v>
      </c>
      <c r="L52">
        <f t="shared" si="11"/>
        <v>26.625550565516761</v>
      </c>
      <c r="M52">
        <f t="shared" si="12"/>
        <v>12</v>
      </c>
    </row>
    <row r="53" spans="1:13" x14ac:dyDescent="0.25">
      <c r="A53" t="s">
        <v>378</v>
      </c>
      <c r="B53">
        <f t="shared" si="1"/>
        <v>32.629794461980246</v>
      </c>
      <c r="C53">
        <f t="shared" si="2"/>
        <v>33.980613161253565</v>
      </c>
      <c r="D53">
        <f t="shared" si="3"/>
        <v>34.969664886954348</v>
      </c>
      <c r="E53">
        <f t="shared" si="4"/>
        <v>36.940896124386263</v>
      </c>
      <c r="F53">
        <f t="shared" si="5"/>
        <v>39.9690085643104</v>
      </c>
      <c r="G53">
        <f t="shared" si="6"/>
        <v>39.318839418519431</v>
      </c>
      <c r="H53">
        <f t="shared" si="7"/>
        <v>34.390032028434412</v>
      </c>
      <c r="I53">
        <f t="shared" si="8"/>
        <v>37.594560595860003</v>
      </c>
      <c r="J53">
        <f t="shared" si="9"/>
        <v>65.540166733668201</v>
      </c>
      <c r="K53">
        <f t="shared" si="10"/>
        <v>72.083121837985942</v>
      </c>
      <c r="L53">
        <f t="shared" si="11"/>
        <v>26.797312045149376</v>
      </c>
      <c r="M53">
        <f t="shared" si="12"/>
        <v>12</v>
      </c>
    </row>
  </sheetData>
  <pageMargins left="0.7" right="0.7" top="0.78740157499999996" bottom="0.78740157499999996"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591"/>
  <sheetViews>
    <sheetView workbookViewId="0">
      <selection activeCell="N8" sqref="N8"/>
    </sheetView>
  </sheetViews>
  <sheetFormatPr defaultRowHeight="15" x14ac:dyDescent="0.25"/>
  <cols>
    <col min="2" max="2" width="22.85546875" customWidth="1"/>
    <col min="3" max="3" width="9.85546875" bestFit="1" customWidth="1"/>
    <col min="4" max="4" width="11.140625" customWidth="1"/>
    <col min="13" max="13" width="12.85546875" customWidth="1"/>
    <col min="14" max="14" width="10.85546875" customWidth="1"/>
    <col min="15" max="15" width="14" customWidth="1"/>
  </cols>
  <sheetData>
    <row r="1" spans="1:17" x14ac:dyDescent="0.25">
      <c r="A1" t="s">
        <v>340</v>
      </c>
      <c r="K1" t="s">
        <v>25</v>
      </c>
      <c r="L1" s="15"/>
      <c r="M1" t="s">
        <v>384</v>
      </c>
      <c r="N1" t="s">
        <v>385</v>
      </c>
      <c r="O1" t="s">
        <v>386</v>
      </c>
      <c r="P1" s="45" t="s">
        <v>387</v>
      </c>
      <c r="Q1" s="45"/>
    </row>
    <row r="2" spans="1:17" x14ac:dyDescent="0.25">
      <c r="A2" t="s">
        <v>339</v>
      </c>
      <c r="C2" s="11">
        <v>37430673</v>
      </c>
      <c r="D2" s="11">
        <v>36952605</v>
      </c>
      <c r="E2" s="11">
        <v>8258557.3142564297</v>
      </c>
      <c r="F2" s="11">
        <v>47397.885999999948</v>
      </c>
      <c r="G2" s="11">
        <v>43320.588000000003</v>
      </c>
      <c r="H2" s="11">
        <v>1449090.4768251793</v>
      </c>
      <c r="I2" s="11">
        <v>395287.63400000019</v>
      </c>
      <c r="K2" t="s">
        <v>338</v>
      </c>
      <c r="L2" s="17"/>
      <c r="M2" s="16"/>
      <c r="N2" s="16"/>
      <c r="O2" s="16"/>
      <c r="P2" s="18"/>
      <c r="Q2" s="18"/>
    </row>
    <row r="3" spans="1:17" ht="15.75" thickBot="1" x14ac:dyDescent="0.3">
      <c r="A3" s="2" t="s">
        <v>14</v>
      </c>
      <c r="B3" s="3" t="s">
        <v>15</v>
      </c>
      <c r="C3" s="4" t="s">
        <v>16</v>
      </c>
      <c r="D3" s="4" t="s">
        <v>17</v>
      </c>
      <c r="E3" s="4" t="s">
        <v>18</v>
      </c>
      <c r="F3" s="4" t="s">
        <v>19</v>
      </c>
      <c r="G3" s="4" t="s">
        <v>20</v>
      </c>
      <c r="H3" s="4" t="s">
        <v>21</v>
      </c>
      <c r="I3" s="4" t="s">
        <v>22</v>
      </c>
      <c r="J3" s="2" t="s">
        <v>23</v>
      </c>
      <c r="K3" s="3" t="s">
        <v>24</v>
      </c>
      <c r="L3" s="3" t="s">
        <v>25</v>
      </c>
      <c r="M3" t="s">
        <v>334</v>
      </c>
      <c r="N3" t="s">
        <v>335</v>
      </c>
      <c r="O3" t="s">
        <v>336</v>
      </c>
      <c r="P3" t="s">
        <v>337</v>
      </c>
      <c r="Q3" t="s">
        <v>338</v>
      </c>
    </row>
    <row r="4" spans="1:17" ht="15.75" thickTop="1" x14ac:dyDescent="0.25">
      <c r="A4" s="5">
        <v>39819</v>
      </c>
      <c r="B4" s="6" t="s">
        <v>487</v>
      </c>
      <c r="C4" s="7">
        <v>40000</v>
      </c>
      <c r="D4" s="7">
        <v>40000</v>
      </c>
      <c r="E4" s="7">
        <v>20746.800000000003</v>
      </c>
      <c r="F4" s="7">
        <v>265.58352000000002</v>
      </c>
      <c r="G4" s="7">
        <v>84.021479999999997</v>
      </c>
      <c r="H4" s="7">
        <v>1565.8999999999999</v>
      </c>
      <c r="I4" s="7">
        <v>335.1026</v>
      </c>
      <c r="J4" s="5">
        <v>39820</v>
      </c>
      <c r="K4" s="6" t="s">
        <v>24</v>
      </c>
      <c r="L4" s="6" t="s">
        <v>26</v>
      </c>
      <c r="M4">
        <v>1</v>
      </c>
      <c r="N4" t="s">
        <v>341</v>
      </c>
      <c r="O4" s="12">
        <v>13.560000000000002</v>
      </c>
      <c r="P4" s="11">
        <v>228.5</v>
      </c>
      <c r="Q4" t="s">
        <v>730</v>
      </c>
    </row>
    <row r="5" spans="1:17" x14ac:dyDescent="0.25">
      <c r="A5" s="8">
        <v>39818</v>
      </c>
      <c r="B5" s="9" t="s">
        <v>488</v>
      </c>
      <c r="C5" s="10">
        <v>82500</v>
      </c>
      <c r="D5" s="10">
        <v>82500</v>
      </c>
      <c r="E5" s="10">
        <v>15147</v>
      </c>
      <c r="F5" s="10">
        <v>94.886010000000013</v>
      </c>
      <c r="G5" s="10">
        <v>106.35948</v>
      </c>
      <c r="H5" s="10">
        <v>1620.8342342342344</v>
      </c>
      <c r="I5" s="10">
        <v>359.8252</v>
      </c>
      <c r="J5" s="8">
        <v>39819</v>
      </c>
      <c r="K5" s="9" t="s">
        <v>24</v>
      </c>
      <c r="L5" s="9" t="s">
        <v>27</v>
      </c>
    </row>
    <row r="6" spans="1:17" x14ac:dyDescent="0.25">
      <c r="A6" s="5">
        <v>39819</v>
      </c>
      <c r="B6" s="6" t="s">
        <v>489</v>
      </c>
      <c r="C6" s="7">
        <v>42000</v>
      </c>
      <c r="D6" s="7">
        <v>42000</v>
      </c>
      <c r="E6" s="7">
        <v>14137.2</v>
      </c>
      <c r="F6" s="7">
        <v>137.98151999999999</v>
      </c>
      <c r="G6" s="7">
        <v>93.176999999999992</v>
      </c>
      <c r="H6" s="7">
        <v>1214.5</v>
      </c>
      <c r="I6" s="7">
        <v>315.77</v>
      </c>
      <c r="J6" s="5">
        <v>39819</v>
      </c>
      <c r="K6" s="6" t="s">
        <v>24</v>
      </c>
      <c r="L6" s="6" t="s">
        <v>26</v>
      </c>
    </row>
    <row r="7" spans="1:17" x14ac:dyDescent="0.25">
      <c r="A7" s="8">
        <v>39818</v>
      </c>
      <c r="B7" s="9" t="s">
        <v>490</v>
      </c>
      <c r="C7" s="10">
        <v>50000</v>
      </c>
      <c r="D7" s="10">
        <v>50000</v>
      </c>
      <c r="E7" s="10">
        <v>19890</v>
      </c>
      <c r="F7" s="10">
        <v>149.53149000000002</v>
      </c>
      <c r="G7" s="10">
        <v>58.216499999999996</v>
      </c>
      <c r="H7" s="10">
        <v>997.49999999999989</v>
      </c>
      <c r="I7" s="10">
        <v>299.25</v>
      </c>
      <c r="J7" s="8">
        <v>39819</v>
      </c>
      <c r="K7" s="9" t="s">
        <v>24</v>
      </c>
      <c r="L7" s="9" t="s">
        <v>26</v>
      </c>
    </row>
    <row r="8" spans="1:17" x14ac:dyDescent="0.25">
      <c r="A8" s="5">
        <v>39819</v>
      </c>
      <c r="B8" s="6" t="s">
        <v>491</v>
      </c>
      <c r="C8" s="7">
        <v>60000</v>
      </c>
      <c r="D8" s="7">
        <v>60000</v>
      </c>
      <c r="E8" s="7">
        <v>22491</v>
      </c>
      <c r="F8" s="7">
        <v>63.801000000000002</v>
      </c>
      <c r="G8" s="7">
        <v>30.650490000000001</v>
      </c>
      <c r="H8" s="7">
        <v>1078.0733333333333</v>
      </c>
      <c r="I8" s="7">
        <v>113.1977</v>
      </c>
      <c r="J8" s="5">
        <v>39820</v>
      </c>
      <c r="K8" s="6" t="s">
        <v>24</v>
      </c>
      <c r="L8" s="6" t="s">
        <v>26</v>
      </c>
    </row>
    <row r="9" spans="1:17" x14ac:dyDescent="0.25">
      <c r="A9" s="8">
        <v>39819</v>
      </c>
      <c r="B9" s="9" t="s">
        <v>492</v>
      </c>
      <c r="C9" s="10">
        <v>40000</v>
      </c>
      <c r="D9" s="10">
        <v>40000</v>
      </c>
      <c r="E9" s="10">
        <v>14994</v>
      </c>
      <c r="F9" s="10">
        <v>53.219520000000003</v>
      </c>
      <c r="G9" s="10">
        <v>46.1295</v>
      </c>
      <c r="H9" s="10">
        <v>990.3266666666666</v>
      </c>
      <c r="I9" s="10">
        <v>103.9843</v>
      </c>
      <c r="J9" s="8">
        <v>39820</v>
      </c>
      <c r="K9" s="9" t="s">
        <v>24</v>
      </c>
      <c r="L9" s="9" t="s">
        <v>26</v>
      </c>
    </row>
    <row r="10" spans="1:17" x14ac:dyDescent="0.25">
      <c r="A10" s="5">
        <v>39819</v>
      </c>
      <c r="B10" s="6" t="s">
        <v>493</v>
      </c>
      <c r="C10" s="7">
        <v>30000</v>
      </c>
      <c r="D10" s="7">
        <v>30000</v>
      </c>
      <c r="E10" s="7">
        <v>11245.5</v>
      </c>
      <c r="F10" s="7">
        <v>55.285020000000003</v>
      </c>
      <c r="G10" s="7">
        <v>18.512999999999998</v>
      </c>
      <c r="H10" s="7">
        <v>718.26666666666665</v>
      </c>
      <c r="I10" s="7">
        <v>75.418000000000006</v>
      </c>
      <c r="J10" s="5">
        <v>39820</v>
      </c>
      <c r="K10" s="6" t="s">
        <v>24</v>
      </c>
      <c r="L10" s="6" t="s">
        <v>26</v>
      </c>
    </row>
    <row r="11" spans="1:17" x14ac:dyDescent="0.25">
      <c r="A11" s="8">
        <v>39819</v>
      </c>
      <c r="B11" s="9" t="s">
        <v>494</v>
      </c>
      <c r="C11" s="10">
        <v>40000</v>
      </c>
      <c r="D11" s="10">
        <v>40000</v>
      </c>
      <c r="E11" s="10">
        <v>14994</v>
      </c>
      <c r="F11" s="10">
        <v>63.315989999999992</v>
      </c>
      <c r="G11" s="10">
        <v>23.894010000000002</v>
      </c>
      <c r="H11" s="10">
        <v>444.66666666666669</v>
      </c>
      <c r="I11" s="10">
        <v>93.379999999999981</v>
      </c>
      <c r="J11" s="8">
        <v>39820</v>
      </c>
      <c r="K11" s="9" t="s">
        <v>24</v>
      </c>
      <c r="L11" s="9" t="s">
        <v>26</v>
      </c>
    </row>
    <row r="12" spans="1:17" x14ac:dyDescent="0.25">
      <c r="A12" s="5">
        <v>39818</v>
      </c>
      <c r="B12" s="6" t="s">
        <v>495</v>
      </c>
      <c r="C12" s="7">
        <v>40000</v>
      </c>
      <c r="D12" s="7">
        <v>40000</v>
      </c>
      <c r="E12" s="7">
        <v>7344</v>
      </c>
      <c r="F12" s="7">
        <v>40.621500000000005</v>
      </c>
      <c r="G12" s="7">
        <v>37.917990000000003</v>
      </c>
      <c r="H12" s="7">
        <v>570.423</v>
      </c>
      <c r="I12" s="7">
        <v>114.08459999999999</v>
      </c>
      <c r="J12" s="5">
        <v>39819</v>
      </c>
      <c r="K12" s="6" t="s">
        <v>24</v>
      </c>
      <c r="L12" s="6" t="s">
        <v>27</v>
      </c>
    </row>
    <row r="13" spans="1:17" x14ac:dyDescent="0.25">
      <c r="A13" s="8">
        <v>39818</v>
      </c>
      <c r="B13" s="9" t="s">
        <v>496</v>
      </c>
      <c r="C13" s="10">
        <v>40000</v>
      </c>
      <c r="D13" s="10">
        <v>40000</v>
      </c>
      <c r="E13" s="10">
        <v>7344</v>
      </c>
      <c r="F13" s="10">
        <v>36.59301</v>
      </c>
      <c r="G13" s="10">
        <v>43.019009999999994</v>
      </c>
      <c r="H13" s="10">
        <v>1003.954</v>
      </c>
      <c r="I13" s="10">
        <v>100.3954</v>
      </c>
      <c r="J13" s="8">
        <v>39819</v>
      </c>
      <c r="K13" s="9" t="s">
        <v>24</v>
      </c>
      <c r="L13" s="9" t="s">
        <v>27</v>
      </c>
    </row>
    <row r="14" spans="1:17" x14ac:dyDescent="0.25">
      <c r="A14" s="5">
        <v>39818</v>
      </c>
      <c r="B14" s="6" t="s">
        <v>497</v>
      </c>
      <c r="C14" s="7">
        <v>40000</v>
      </c>
      <c r="D14" s="7">
        <v>40000</v>
      </c>
      <c r="E14" s="7">
        <v>6426</v>
      </c>
      <c r="F14" s="7">
        <v>85.577490000000012</v>
      </c>
      <c r="G14" s="7">
        <v>34.757010000000001</v>
      </c>
      <c r="H14" s="7">
        <v>990.83599999999979</v>
      </c>
      <c r="I14" s="7">
        <v>99.08359999999999</v>
      </c>
      <c r="J14" s="5">
        <v>39819</v>
      </c>
      <c r="K14" s="6" t="s">
        <v>24</v>
      </c>
      <c r="L14" s="6" t="s">
        <v>27</v>
      </c>
    </row>
    <row r="15" spans="1:17" x14ac:dyDescent="0.25">
      <c r="A15" s="8">
        <v>39818</v>
      </c>
      <c r="B15" s="9" t="s">
        <v>498</v>
      </c>
      <c r="C15" s="10">
        <v>70000</v>
      </c>
      <c r="D15" s="10">
        <v>70000</v>
      </c>
      <c r="E15" s="10">
        <v>11245.5</v>
      </c>
      <c r="F15" s="10">
        <v>66.607020000000006</v>
      </c>
      <c r="G15" s="10">
        <v>69.58899000000001</v>
      </c>
      <c r="H15" s="10">
        <v>758.98200000000008</v>
      </c>
      <c r="I15" s="10">
        <v>152.48239999999998</v>
      </c>
      <c r="J15" s="8">
        <v>39819</v>
      </c>
      <c r="K15" s="9" t="s">
        <v>24</v>
      </c>
      <c r="L15" s="9" t="s">
        <v>27</v>
      </c>
    </row>
    <row r="16" spans="1:17" x14ac:dyDescent="0.25">
      <c r="A16" s="5">
        <v>39818</v>
      </c>
      <c r="B16" s="6" t="s">
        <v>499</v>
      </c>
      <c r="C16" s="7">
        <v>40000</v>
      </c>
      <c r="D16" s="7">
        <v>40000</v>
      </c>
      <c r="E16" s="7">
        <v>6426</v>
      </c>
      <c r="F16" s="7">
        <v>45.288000000000004</v>
      </c>
      <c r="G16" s="7">
        <v>31.338990000000003</v>
      </c>
      <c r="H16" s="7">
        <v>1042.9999999999998</v>
      </c>
      <c r="I16" s="7">
        <v>104.3</v>
      </c>
      <c r="J16" s="5">
        <v>39819</v>
      </c>
      <c r="K16" s="6" t="s">
        <v>24</v>
      </c>
      <c r="L16" s="6" t="s">
        <v>27</v>
      </c>
    </row>
    <row r="17" spans="1:12" x14ac:dyDescent="0.25">
      <c r="A17" s="8">
        <v>39822</v>
      </c>
      <c r="B17" s="9" t="s">
        <v>28</v>
      </c>
      <c r="C17" s="10">
        <v>50400</v>
      </c>
      <c r="D17" s="10">
        <v>50400</v>
      </c>
      <c r="E17" s="10">
        <v>26603.64</v>
      </c>
      <c r="F17" s="10">
        <v>285.47352000000001</v>
      </c>
      <c r="G17" s="10">
        <v>100.19051999999999</v>
      </c>
      <c r="H17" s="10">
        <v>1907.4999999999998</v>
      </c>
      <c r="I17" s="10">
        <v>408.20499999999998</v>
      </c>
      <c r="J17" s="8">
        <v>39825</v>
      </c>
      <c r="K17" s="9" t="s">
        <v>24</v>
      </c>
      <c r="L17" s="9" t="s">
        <v>29</v>
      </c>
    </row>
    <row r="18" spans="1:12" x14ac:dyDescent="0.25">
      <c r="A18" s="5">
        <v>39825</v>
      </c>
      <c r="B18" s="6" t="s">
        <v>30</v>
      </c>
      <c r="C18" s="7">
        <v>100800</v>
      </c>
      <c r="D18" s="7">
        <v>99800</v>
      </c>
      <c r="E18" s="7">
        <v>52679.43</v>
      </c>
      <c r="F18" s="7">
        <v>186.35399999999998</v>
      </c>
      <c r="G18" s="7">
        <v>216.69848999999996</v>
      </c>
      <c r="H18" s="7">
        <v>3201.1</v>
      </c>
      <c r="I18" s="7">
        <v>685.03539999999998</v>
      </c>
      <c r="J18" s="5">
        <v>39825</v>
      </c>
      <c r="K18" s="6" t="s">
        <v>24</v>
      </c>
      <c r="L18" s="6" t="s">
        <v>29</v>
      </c>
    </row>
    <row r="19" spans="1:12" x14ac:dyDescent="0.25">
      <c r="A19" s="8">
        <v>39827</v>
      </c>
      <c r="B19" s="9" t="s">
        <v>31</v>
      </c>
      <c r="C19" s="10">
        <v>151200</v>
      </c>
      <c r="D19" s="10">
        <v>151200</v>
      </c>
      <c r="E19" s="10">
        <v>79810.919999999984</v>
      </c>
      <c r="F19" s="10">
        <v>254.10699</v>
      </c>
      <c r="G19" s="10">
        <v>368.95797000000005</v>
      </c>
      <c r="H19" s="10">
        <v>4993.45</v>
      </c>
      <c r="I19" s="10">
        <v>1068.5982999999999</v>
      </c>
      <c r="J19" s="8">
        <v>39827</v>
      </c>
      <c r="K19" s="9" t="s">
        <v>24</v>
      </c>
      <c r="L19" s="9" t="s">
        <v>29</v>
      </c>
    </row>
    <row r="20" spans="1:12" x14ac:dyDescent="0.25">
      <c r="A20" s="5">
        <v>39826</v>
      </c>
      <c r="B20" s="6" t="s">
        <v>32</v>
      </c>
      <c r="C20" s="7">
        <v>50400</v>
      </c>
      <c r="D20" s="7">
        <v>50400</v>
      </c>
      <c r="E20" s="7">
        <v>26603.64</v>
      </c>
      <c r="F20" s="7">
        <v>153.2295</v>
      </c>
      <c r="G20" s="7">
        <v>150.21999</v>
      </c>
      <c r="H20" s="7">
        <v>1845.9457943925231</v>
      </c>
      <c r="I20" s="7">
        <v>395.0324</v>
      </c>
      <c r="J20" s="5">
        <v>39826</v>
      </c>
      <c r="K20" s="6" t="s">
        <v>24</v>
      </c>
      <c r="L20" s="6" t="s">
        <v>29</v>
      </c>
    </row>
    <row r="21" spans="1:12" x14ac:dyDescent="0.25">
      <c r="A21" s="8">
        <v>39819</v>
      </c>
      <c r="B21" s="9" t="s">
        <v>500</v>
      </c>
      <c r="C21" s="10">
        <v>5000</v>
      </c>
      <c r="D21" s="10">
        <v>5000</v>
      </c>
      <c r="E21" s="10">
        <v>4972.5</v>
      </c>
      <c r="F21" s="10">
        <v>334.02195</v>
      </c>
      <c r="G21" s="10">
        <v>35.699489999999997</v>
      </c>
      <c r="H21" s="10">
        <v>793.94973262032067</v>
      </c>
      <c r="I21" s="10">
        <v>148.46859999999998</v>
      </c>
      <c r="J21" s="8">
        <v>39820</v>
      </c>
      <c r="K21" s="9" t="s">
        <v>24</v>
      </c>
      <c r="L21" s="9" t="s">
        <v>33</v>
      </c>
    </row>
    <row r="22" spans="1:12" x14ac:dyDescent="0.25">
      <c r="A22" s="5">
        <v>39822</v>
      </c>
      <c r="B22" s="6" t="s">
        <v>34</v>
      </c>
      <c r="C22" s="7">
        <v>300000</v>
      </c>
      <c r="D22" s="7">
        <v>299400</v>
      </c>
      <c r="E22" s="7">
        <v>91158.318000000014</v>
      </c>
      <c r="F22" s="7">
        <v>156.03398999999999</v>
      </c>
      <c r="G22" s="7">
        <v>230.11200000000002</v>
      </c>
      <c r="H22" s="7">
        <v>6195</v>
      </c>
      <c r="I22" s="7">
        <v>2062.9349999999999</v>
      </c>
      <c r="J22" s="5">
        <v>39822</v>
      </c>
      <c r="K22" s="6" t="s">
        <v>24</v>
      </c>
      <c r="L22" s="6" t="s">
        <v>35</v>
      </c>
    </row>
    <row r="23" spans="1:12" x14ac:dyDescent="0.25">
      <c r="A23" s="8">
        <v>39821</v>
      </c>
      <c r="B23" s="9" t="s">
        <v>36</v>
      </c>
      <c r="C23" s="10">
        <v>502500</v>
      </c>
      <c r="D23" s="10">
        <v>502500</v>
      </c>
      <c r="E23" s="10">
        <v>96103.125</v>
      </c>
      <c r="F23" s="10">
        <v>317.03895</v>
      </c>
      <c r="G23" s="10">
        <v>553.68098999999995</v>
      </c>
      <c r="H23" s="10">
        <v>8105.9999999999991</v>
      </c>
      <c r="I23" s="10">
        <v>2229.1499999999996</v>
      </c>
      <c r="J23" s="8">
        <v>39821</v>
      </c>
      <c r="K23" s="9" t="s">
        <v>24</v>
      </c>
      <c r="L23" s="9" t="s">
        <v>37</v>
      </c>
    </row>
    <row r="24" spans="1:12" x14ac:dyDescent="0.25">
      <c r="A24" s="5">
        <v>39822</v>
      </c>
      <c r="B24" s="6" t="s">
        <v>38</v>
      </c>
      <c r="C24" s="7">
        <v>300000</v>
      </c>
      <c r="D24" s="7">
        <v>300000</v>
      </c>
      <c r="E24" s="7">
        <v>50490</v>
      </c>
      <c r="F24" s="7">
        <v>103.86252</v>
      </c>
      <c r="G24" s="7">
        <v>245.25900000000001</v>
      </c>
      <c r="H24" s="7">
        <v>5180.1452499999996</v>
      </c>
      <c r="I24" s="7">
        <v>2072.0580999999997</v>
      </c>
      <c r="J24" s="5">
        <v>39825</v>
      </c>
      <c r="K24" s="6" t="s">
        <v>24</v>
      </c>
      <c r="L24" s="6" t="s">
        <v>35</v>
      </c>
    </row>
    <row r="25" spans="1:12" x14ac:dyDescent="0.25">
      <c r="A25" s="8">
        <v>39822</v>
      </c>
      <c r="B25" s="9" t="s">
        <v>39</v>
      </c>
      <c r="C25" s="10">
        <v>150000</v>
      </c>
      <c r="D25" s="10">
        <v>150000</v>
      </c>
      <c r="E25" s="10">
        <v>43605</v>
      </c>
      <c r="F25" s="10">
        <v>77.54346000000001</v>
      </c>
      <c r="G25" s="10">
        <v>137.85299999999998</v>
      </c>
      <c r="H25" s="10">
        <v>5276.5999999999985</v>
      </c>
      <c r="I25" s="10">
        <v>1055.32</v>
      </c>
      <c r="J25" s="8">
        <v>39822</v>
      </c>
      <c r="K25" s="9" t="s">
        <v>24</v>
      </c>
      <c r="L25" s="9" t="s">
        <v>35</v>
      </c>
    </row>
    <row r="26" spans="1:12" x14ac:dyDescent="0.25">
      <c r="A26" s="5">
        <v>39822</v>
      </c>
      <c r="B26" s="6" t="s">
        <v>40</v>
      </c>
      <c r="C26" s="7">
        <v>100000</v>
      </c>
      <c r="D26" s="7">
        <v>102000</v>
      </c>
      <c r="E26" s="7">
        <v>29651.4</v>
      </c>
      <c r="F26" s="7">
        <v>94.195980000000006</v>
      </c>
      <c r="G26" s="7">
        <v>138.56598</v>
      </c>
      <c r="H26" s="7">
        <v>2433.1999999999994</v>
      </c>
      <c r="I26" s="7">
        <v>973.28</v>
      </c>
      <c r="J26" s="5">
        <v>39825</v>
      </c>
      <c r="K26" s="6" t="s">
        <v>24</v>
      </c>
      <c r="L26" s="6" t="s">
        <v>35</v>
      </c>
    </row>
    <row r="27" spans="1:12" x14ac:dyDescent="0.25">
      <c r="A27" s="8">
        <v>39821</v>
      </c>
      <c r="B27" s="9" t="s">
        <v>41</v>
      </c>
      <c r="C27" s="10">
        <v>100000</v>
      </c>
      <c r="D27" s="10">
        <v>103200</v>
      </c>
      <c r="E27" s="10">
        <v>27631.8</v>
      </c>
      <c r="F27" s="10">
        <v>73.693979999999996</v>
      </c>
      <c r="G27" s="10">
        <v>89.122500000000002</v>
      </c>
      <c r="H27" s="10">
        <v>1284.8657657657657</v>
      </c>
      <c r="I27" s="10">
        <v>285.24019999999996</v>
      </c>
      <c r="J27" s="8">
        <v>39822</v>
      </c>
      <c r="K27" s="9" t="s">
        <v>24</v>
      </c>
      <c r="L27" s="9" t="s">
        <v>33</v>
      </c>
    </row>
    <row r="28" spans="1:12" x14ac:dyDescent="0.25">
      <c r="A28" s="5">
        <v>39821</v>
      </c>
      <c r="B28" s="6" t="s">
        <v>42</v>
      </c>
      <c r="C28" s="7">
        <v>50000</v>
      </c>
      <c r="D28" s="7">
        <v>51000</v>
      </c>
      <c r="E28" s="7">
        <v>21458.250000000004</v>
      </c>
      <c r="F28" s="7">
        <v>273.81951000000004</v>
      </c>
      <c r="G28" s="7">
        <v>50.898510000000009</v>
      </c>
      <c r="H28" s="7">
        <v>2177</v>
      </c>
      <c r="I28" s="7">
        <v>283.01</v>
      </c>
      <c r="J28" s="5">
        <v>39822</v>
      </c>
      <c r="K28" s="6" t="s">
        <v>24</v>
      </c>
      <c r="L28" s="6" t="s">
        <v>33</v>
      </c>
    </row>
    <row r="29" spans="1:12" x14ac:dyDescent="0.25">
      <c r="A29" s="8">
        <v>39820</v>
      </c>
      <c r="B29" s="9" t="s">
        <v>686</v>
      </c>
      <c r="C29" s="10">
        <v>5000</v>
      </c>
      <c r="D29" s="10">
        <v>5000</v>
      </c>
      <c r="E29" s="10">
        <v>45797.023350000003</v>
      </c>
      <c r="F29" s="10">
        <v>513.36549000000025</v>
      </c>
      <c r="G29" s="10">
        <v>27.819990000000001</v>
      </c>
      <c r="H29" s="10">
        <v>806.4</v>
      </c>
      <c r="I29" s="10">
        <v>161.27999999999997</v>
      </c>
      <c r="J29" s="8">
        <v>39820</v>
      </c>
      <c r="K29" s="9" t="s">
        <v>24</v>
      </c>
      <c r="L29" s="9" t="s">
        <v>26</v>
      </c>
    </row>
    <row r="30" spans="1:12" x14ac:dyDescent="0.25">
      <c r="A30" s="5">
        <v>39821</v>
      </c>
      <c r="B30" s="6" t="s">
        <v>687</v>
      </c>
      <c r="C30" s="7">
        <v>5000</v>
      </c>
      <c r="D30" s="7">
        <v>5000</v>
      </c>
      <c r="E30" s="7">
        <v>9237.6901799999996</v>
      </c>
      <c r="F30" s="7">
        <v>212.31350999999995</v>
      </c>
      <c r="G30" s="7">
        <v>46.206000000000003</v>
      </c>
      <c r="H30" s="7">
        <v>938.69999999999993</v>
      </c>
      <c r="I30" s="7">
        <v>260.01990000000001</v>
      </c>
      <c r="J30" s="5">
        <v>39822</v>
      </c>
      <c r="K30" s="6" t="s">
        <v>24</v>
      </c>
      <c r="L30" s="6" t="s">
        <v>26</v>
      </c>
    </row>
    <row r="31" spans="1:12" x14ac:dyDescent="0.25">
      <c r="A31" s="8">
        <v>39821</v>
      </c>
      <c r="B31" s="9" t="s">
        <v>688</v>
      </c>
      <c r="C31" s="10">
        <v>7000</v>
      </c>
      <c r="D31" s="10">
        <v>7000</v>
      </c>
      <c r="E31" s="10">
        <v>64115.832690000003</v>
      </c>
      <c r="F31" s="10">
        <v>207.49248000000003</v>
      </c>
      <c r="G31" s="10">
        <v>65.739509999999996</v>
      </c>
      <c r="H31" s="10">
        <v>1115.7999999999997</v>
      </c>
      <c r="I31" s="10">
        <v>223.15999999999997</v>
      </c>
      <c r="J31" s="8">
        <v>39821</v>
      </c>
      <c r="K31" s="9" t="s">
        <v>24</v>
      </c>
      <c r="L31" s="9" t="s">
        <v>26</v>
      </c>
    </row>
    <row r="32" spans="1:12" x14ac:dyDescent="0.25">
      <c r="A32" s="5">
        <v>39821</v>
      </c>
      <c r="B32" s="6" t="s">
        <v>689</v>
      </c>
      <c r="C32" s="7">
        <v>5000</v>
      </c>
      <c r="D32" s="7">
        <v>5000</v>
      </c>
      <c r="E32" s="7">
        <v>35772.357779999998</v>
      </c>
      <c r="F32" s="7">
        <v>235.41344999999998</v>
      </c>
      <c r="G32" s="7">
        <v>35.29251</v>
      </c>
      <c r="H32" s="7">
        <v>660.09999999999991</v>
      </c>
      <c r="I32" s="7">
        <v>181.52749999999997</v>
      </c>
      <c r="J32" s="5">
        <v>39821</v>
      </c>
      <c r="K32" s="6" t="s">
        <v>24</v>
      </c>
      <c r="L32" s="6" t="s">
        <v>26</v>
      </c>
    </row>
    <row r="33" spans="1:12" x14ac:dyDescent="0.25">
      <c r="A33" s="8">
        <v>39820</v>
      </c>
      <c r="B33" s="9" t="s">
        <v>470</v>
      </c>
      <c r="C33" s="10">
        <v>7500</v>
      </c>
      <c r="D33" s="10">
        <v>7500</v>
      </c>
      <c r="E33" s="10">
        <v>3706.4250000000002</v>
      </c>
      <c r="F33" s="10">
        <v>32.003010000000003</v>
      </c>
      <c r="G33" s="10">
        <v>24.300989999999999</v>
      </c>
      <c r="H33" s="10">
        <v>889</v>
      </c>
      <c r="I33" s="10">
        <v>115.57</v>
      </c>
      <c r="J33" s="8">
        <v>39821</v>
      </c>
      <c r="K33" s="9" t="s">
        <v>24</v>
      </c>
      <c r="L33" s="9" t="s">
        <v>43</v>
      </c>
    </row>
    <row r="34" spans="1:12" x14ac:dyDescent="0.25">
      <c r="A34" s="5">
        <v>39820</v>
      </c>
      <c r="B34" s="6" t="s">
        <v>471</v>
      </c>
      <c r="C34" s="7">
        <v>7500</v>
      </c>
      <c r="D34" s="7">
        <v>7500</v>
      </c>
      <c r="E34" s="7">
        <v>3706.4250000000002</v>
      </c>
      <c r="F34" s="7">
        <v>23.127479999999998</v>
      </c>
      <c r="G34" s="7">
        <v>23.459490000000002</v>
      </c>
      <c r="H34" s="7">
        <v>781.19999999999993</v>
      </c>
      <c r="I34" s="7">
        <v>101.556</v>
      </c>
      <c r="J34" s="5">
        <v>39821</v>
      </c>
      <c r="K34" s="6" t="s">
        <v>24</v>
      </c>
      <c r="L34" s="6" t="s">
        <v>43</v>
      </c>
    </row>
    <row r="35" spans="1:12" x14ac:dyDescent="0.25">
      <c r="A35" s="8">
        <v>39820</v>
      </c>
      <c r="B35" s="9" t="s">
        <v>472</v>
      </c>
      <c r="C35" s="10">
        <v>90200</v>
      </c>
      <c r="D35" s="10">
        <v>90200</v>
      </c>
      <c r="E35" s="10">
        <v>67622.94</v>
      </c>
      <c r="F35" s="10">
        <v>23.867999999999999</v>
      </c>
      <c r="G35" s="10">
        <v>580.50801000000013</v>
      </c>
      <c r="H35" s="10">
        <v>14011.199999999999</v>
      </c>
      <c r="I35" s="10">
        <v>2339.8704000000002</v>
      </c>
      <c r="J35" s="8">
        <v>39821</v>
      </c>
      <c r="K35" s="9" t="s">
        <v>24</v>
      </c>
      <c r="L35" s="9" t="s">
        <v>27</v>
      </c>
    </row>
    <row r="36" spans="1:12" x14ac:dyDescent="0.25">
      <c r="A36" s="5">
        <v>39820</v>
      </c>
      <c r="B36" s="6" t="s">
        <v>473</v>
      </c>
      <c r="C36" s="7">
        <v>7500</v>
      </c>
      <c r="D36" s="7">
        <v>7500</v>
      </c>
      <c r="E36" s="7">
        <v>3706.4250000000002</v>
      </c>
      <c r="F36" s="7">
        <v>41.58999</v>
      </c>
      <c r="G36" s="7">
        <v>46.206000000000003</v>
      </c>
      <c r="H36" s="7">
        <v>449.40000000000003</v>
      </c>
      <c r="I36" s="7">
        <v>116.84399999999998</v>
      </c>
      <c r="J36" s="5">
        <v>39820</v>
      </c>
      <c r="K36" s="6" t="s">
        <v>24</v>
      </c>
      <c r="L36" s="6" t="s">
        <v>43</v>
      </c>
    </row>
    <row r="37" spans="1:12" x14ac:dyDescent="0.25">
      <c r="A37" s="8">
        <v>39820</v>
      </c>
      <c r="B37" s="9" t="s">
        <v>474</v>
      </c>
      <c r="C37" s="10">
        <v>7500</v>
      </c>
      <c r="D37" s="10">
        <v>7500</v>
      </c>
      <c r="E37" s="10">
        <v>3706.4250000000002</v>
      </c>
      <c r="F37" s="10">
        <v>28.204020000000003</v>
      </c>
      <c r="G37" s="10">
        <v>31.109489999999997</v>
      </c>
      <c r="H37" s="10">
        <v>376.59999999999991</v>
      </c>
      <c r="I37" s="10">
        <v>97.915999999999997</v>
      </c>
      <c r="J37" s="8">
        <v>39820</v>
      </c>
      <c r="K37" s="9" t="s">
        <v>24</v>
      </c>
      <c r="L37" s="9" t="s">
        <v>43</v>
      </c>
    </row>
    <row r="38" spans="1:12" x14ac:dyDescent="0.25">
      <c r="A38" s="5">
        <v>39821</v>
      </c>
      <c r="B38" s="6" t="s">
        <v>475</v>
      </c>
      <c r="C38" s="7">
        <v>7500</v>
      </c>
      <c r="D38" s="7">
        <v>7500</v>
      </c>
      <c r="E38" s="7">
        <v>3706.4250000000002</v>
      </c>
      <c r="F38" s="7">
        <v>39.806010000000001</v>
      </c>
      <c r="G38" s="7">
        <v>32.359499999999997</v>
      </c>
      <c r="H38" s="7">
        <v>447.99999999999989</v>
      </c>
      <c r="I38" s="7">
        <v>116.47999999999998</v>
      </c>
      <c r="J38" s="5">
        <v>39821</v>
      </c>
      <c r="K38" s="6" t="s">
        <v>24</v>
      </c>
      <c r="L38" s="6" t="s">
        <v>43</v>
      </c>
    </row>
    <row r="39" spans="1:12" x14ac:dyDescent="0.25">
      <c r="A39" s="8">
        <v>39820</v>
      </c>
      <c r="B39" s="9" t="s">
        <v>476</v>
      </c>
      <c r="C39" s="10">
        <v>7500</v>
      </c>
      <c r="D39" s="10">
        <v>7500</v>
      </c>
      <c r="E39" s="10">
        <v>3706.4250000000002</v>
      </c>
      <c r="F39" s="10">
        <v>22.821480000000001</v>
      </c>
      <c r="G39" s="10">
        <v>20.7315</v>
      </c>
      <c r="H39" s="10">
        <v>417.89999999999992</v>
      </c>
      <c r="I39" s="10">
        <v>108.654</v>
      </c>
      <c r="J39" s="8">
        <v>39820</v>
      </c>
      <c r="K39" s="9" t="s">
        <v>24</v>
      </c>
      <c r="L39" s="9" t="s">
        <v>43</v>
      </c>
    </row>
    <row r="40" spans="1:12" x14ac:dyDescent="0.25">
      <c r="A40" s="5">
        <v>39821</v>
      </c>
      <c r="B40" s="6" t="s">
        <v>477</v>
      </c>
      <c r="C40" s="7">
        <v>7500</v>
      </c>
      <c r="D40" s="7">
        <v>7500</v>
      </c>
      <c r="E40" s="7">
        <v>3706.4250000000002</v>
      </c>
      <c r="F40" s="7">
        <v>33.913979999999995</v>
      </c>
      <c r="G40" s="7">
        <v>37.281510000000004</v>
      </c>
      <c r="H40" s="7">
        <v>394.79999999999995</v>
      </c>
      <c r="I40" s="7">
        <v>102.64799999999998</v>
      </c>
      <c r="J40" s="5">
        <v>39821</v>
      </c>
      <c r="K40" s="6" t="s">
        <v>24</v>
      </c>
      <c r="L40" s="6" t="s">
        <v>43</v>
      </c>
    </row>
    <row r="41" spans="1:12" x14ac:dyDescent="0.25">
      <c r="A41" s="8">
        <v>39821</v>
      </c>
      <c r="B41" s="9" t="s">
        <v>478</v>
      </c>
      <c r="C41" s="10">
        <v>7500</v>
      </c>
      <c r="D41" s="10">
        <v>7500</v>
      </c>
      <c r="E41" s="10">
        <v>3706.4250000000002</v>
      </c>
      <c r="F41" s="10">
        <v>38.582009999999997</v>
      </c>
      <c r="G41" s="10">
        <v>31.773509999999998</v>
      </c>
      <c r="H41" s="10">
        <v>383.59999999999997</v>
      </c>
      <c r="I41" s="10">
        <v>99.73599999999999</v>
      </c>
      <c r="J41" s="8">
        <v>39821</v>
      </c>
      <c r="K41" s="9" t="s">
        <v>24</v>
      </c>
      <c r="L41" s="9" t="s">
        <v>43</v>
      </c>
    </row>
    <row r="42" spans="1:12" x14ac:dyDescent="0.25">
      <c r="A42" s="5">
        <v>39826</v>
      </c>
      <c r="B42" s="6" t="s">
        <v>479</v>
      </c>
      <c r="C42" s="7">
        <v>7500</v>
      </c>
      <c r="D42" s="7">
        <v>7500</v>
      </c>
      <c r="E42" s="7">
        <v>3706.4250000000002</v>
      </c>
      <c r="F42" s="7">
        <v>29.504520000000003</v>
      </c>
      <c r="G42" s="7">
        <v>51.230519999999991</v>
      </c>
      <c r="H42" s="7">
        <v>980.7538461538461</v>
      </c>
      <c r="I42" s="7">
        <v>127.49800000000002</v>
      </c>
      <c r="J42" s="5">
        <v>39826</v>
      </c>
      <c r="K42" s="6" t="s">
        <v>24</v>
      </c>
      <c r="L42" s="6" t="s">
        <v>44</v>
      </c>
    </row>
    <row r="43" spans="1:12" x14ac:dyDescent="0.25">
      <c r="A43" s="8">
        <v>39822</v>
      </c>
      <c r="B43" s="9" t="s">
        <v>532</v>
      </c>
      <c r="C43" s="10">
        <v>16000</v>
      </c>
      <c r="D43" s="10">
        <v>16000</v>
      </c>
      <c r="E43" s="10">
        <v>8812.7999999999993</v>
      </c>
      <c r="F43" s="10">
        <v>77.77449</v>
      </c>
      <c r="G43" s="10">
        <v>9.9710100000000015</v>
      </c>
      <c r="H43" s="10">
        <v>296.8</v>
      </c>
      <c r="I43" s="10">
        <v>37.1</v>
      </c>
      <c r="J43" s="8">
        <v>39822</v>
      </c>
      <c r="K43" s="9" t="s">
        <v>24</v>
      </c>
      <c r="L43" s="9" t="s">
        <v>26</v>
      </c>
    </row>
    <row r="44" spans="1:12" x14ac:dyDescent="0.25">
      <c r="A44" s="5">
        <v>39825</v>
      </c>
      <c r="B44" s="6" t="s">
        <v>45</v>
      </c>
      <c r="C44" s="7">
        <v>50000</v>
      </c>
      <c r="D44" s="7">
        <v>50000</v>
      </c>
      <c r="E44" s="7">
        <v>19125</v>
      </c>
      <c r="F44" s="7">
        <v>497.40300000000002</v>
      </c>
      <c r="G44" s="7">
        <v>132.5745</v>
      </c>
      <c r="H44" s="7">
        <v>4620</v>
      </c>
      <c r="I44" s="7">
        <v>554.39999999999986</v>
      </c>
      <c r="J44" s="5">
        <v>39826</v>
      </c>
      <c r="K44" s="6" t="s">
        <v>24</v>
      </c>
      <c r="L44" s="6" t="s">
        <v>35</v>
      </c>
    </row>
    <row r="45" spans="1:12" x14ac:dyDescent="0.25">
      <c r="A45" s="8">
        <v>39821</v>
      </c>
      <c r="B45" s="9" t="s">
        <v>46</v>
      </c>
      <c r="C45" s="10">
        <v>250000</v>
      </c>
      <c r="D45" s="10">
        <v>250120</v>
      </c>
      <c r="E45" s="10">
        <v>60846.692400000007</v>
      </c>
      <c r="F45" s="10">
        <v>408.94452000000001</v>
      </c>
      <c r="G45" s="10">
        <v>586.60199999999998</v>
      </c>
      <c r="H45" s="10">
        <v>11863.600000000002</v>
      </c>
      <c r="I45" s="10">
        <v>1690.5630000000001</v>
      </c>
      <c r="J45" s="8">
        <v>39821</v>
      </c>
      <c r="K45" s="9" t="s">
        <v>24</v>
      </c>
      <c r="L45" s="9" t="s">
        <v>29</v>
      </c>
    </row>
    <row r="46" spans="1:12" x14ac:dyDescent="0.25">
      <c r="A46" s="5">
        <v>39825</v>
      </c>
      <c r="B46" s="6" t="s">
        <v>47</v>
      </c>
      <c r="C46" s="7">
        <v>50000</v>
      </c>
      <c r="D46" s="7">
        <v>50000</v>
      </c>
      <c r="E46" s="7">
        <v>9105.8408999999992</v>
      </c>
      <c r="F46" s="7">
        <v>262.98098999999996</v>
      </c>
      <c r="G46" s="7">
        <v>0</v>
      </c>
      <c r="H46" s="7">
        <v>1069.5999999999997</v>
      </c>
      <c r="I46" s="7">
        <v>100.0076</v>
      </c>
      <c r="J46" s="5">
        <v>39828</v>
      </c>
      <c r="K46" s="6" t="s">
        <v>24</v>
      </c>
      <c r="L46" s="6" t="s">
        <v>37</v>
      </c>
    </row>
    <row r="47" spans="1:12" x14ac:dyDescent="0.25">
      <c r="A47" s="8">
        <v>39825</v>
      </c>
      <c r="B47" s="9" t="s">
        <v>48</v>
      </c>
      <c r="C47" s="10">
        <v>600000</v>
      </c>
      <c r="D47" s="10">
        <v>600000</v>
      </c>
      <c r="E47" s="10">
        <v>7416.5219999999999</v>
      </c>
      <c r="F47" s="10">
        <v>137.49498</v>
      </c>
      <c r="G47" s="10">
        <v>61.403490000000005</v>
      </c>
      <c r="H47" s="10">
        <v>1515.9841121495326</v>
      </c>
      <c r="I47" s="10">
        <v>162.21029999999999</v>
      </c>
      <c r="J47" s="8">
        <v>39826</v>
      </c>
      <c r="K47" s="9" t="s">
        <v>24</v>
      </c>
      <c r="L47" s="9" t="s">
        <v>27</v>
      </c>
    </row>
    <row r="48" spans="1:12" x14ac:dyDescent="0.25">
      <c r="A48" s="5">
        <v>39820</v>
      </c>
      <c r="B48" s="6" t="s">
        <v>49</v>
      </c>
      <c r="C48" s="7">
        <v>5000</v>
      </c>
      <c r="D48" s="7">
        <v>5000</v>
      </c>
      <c r="E48" s="7">
        <v>13961.25</v>
      </c>
      <c r="F48" s="7">
        <v>135.405</v>
      </c>
      <c r="G48" s="7">
        <v>67.193010000000001</v>
      </c>
      <c r="H48" s="7">
        <v>756</v>
      </c>
      <c r="I48" s="7">
        <v>173.87999999999997</v>
      </c>
      <c r="J48" s="5">
        <v>39821</v>
      </c>
      <c r="K48" s="6" t="s">
        <v>24</v>
      </c>
      <c r="L48" s="6" t="s">
        <v>37</v>
      </c>
    </row>
    <row r="49" spans="1:12" x14ac:dyDescent="0.25">
      <c r="A49" s="8">
        <v>39819</v>
      </c>
      <c r="B49" s="9" t="s">
        <v>50</v>
      </c>
      <c r="C49" s="10">
        <v>6000</v>
      </c>
      <c r="D49" s="10">
        <v>6000</v>
      </c>
      <c r="E49" s="10">
        <v>8262</v>
      </c>
      <c r="F49" s="10">
        <v>150.11747999999997</v>
      </c>
      <c r="G49" s="10">
        <v>32.383980000000001</v>
      </c>
      <c r="H49" s="10">
        <v>571.19999999999993</v>
      </c>
      <c r="I49" s="10">
        <v>63.403199999999991</v>
      </c>
      <c r="J49" s="8">
        <v>39819</v>
      </c>
      <c r="K49" s="9" t="s">
        <v>24</v>
      </c>
      <c r="L49" s="9" t="s">
        <v>27</v>
      </c>
    </row>
    <row r="50" spans="1:12" x14ac:dyDescent="0.25">
      <c r="A50" s="5">
        <v>39832</v>
      </c>
      <c r="B50" s="6" t="s">
        <v>51</v>
      </c>
      <c r="C50" s="7">
        <v>60000</v>
      </c>
      <c r="D50" s="7">
        <v>60000</v>
      </c>
      <c r="E50" s="7">
        <v>40392</v>
      </c>
      <c r="F50" s="7">
        <v>334.89404999999999</v>
      </c>
      <c r="G50" s="7">
        <v>0</v>
      </c>
      <c r="H50" s="7">
        <v>2897.0397111913358</v>
      </c>
      <c r="I50" s="7">
        <v>802.48</v>
      </c>
      <c r="J50" s="5">
        <v>39834</v>
      </c>
      <c r="K50" s="6" t="s">
        <v>24</v>
      </c>
      <c r="L50" s="6" t="s">
        <v>33</v>
      </c>
    </row>
    <row r="51" spans="1:12" x14ac:dyDescent="0.25">
      <c r="A51" s="8">
        <v>39877</v>
      </c>
      <c r="B51" s="9" t="s">
        <v>52</v>
      </c>
      <c r="C51" s="10">
        <v>30000</v>
      </c>
      <c r="D51" s="10">
        <v>30000</v>
      </c>
      <c r="E51" s="10">
        <v>15606</v>
      </c>
      <c r="F51" s="10">
        <v>634.99896000000001</v>
      </c>
      <c r="G51" s="10">
        <v>235.08450000000002</v>
      </c>
      <c r="H51" s="10">
        <v>2063.6</v>
      </c>
      <c r="I51" s="10">
        <v>619.07999999999981</v>
      </c>
      <c r="J51" s="8">
        <v>39878</v>
      </c>
      <c r="K51" s="9" t="s">
        <v>24</v>
      </c>
      <c r="L51" s="9" t="s">
        <v>43</v>
      </c>
    </row>
    <row r="52" spans="1:12" x14ac:dyDescent="0.25">
      <c r="A52" s="5">
        <v>39832</v>
      </c>
      <c r="B52" s="6" t="s">
        <v>53</v>
      </c>
      <c r="C52" s="7">
        <v>70000</v>
      </c>
      <c r="D52" s="7">
        <v>70000</v>
      </c>
      <c r="E52" s="7">
        <v>36414</v>
      </c>
      <c r="F52" s="7">
        <v>615.11202000000003</v>
      </c>
      <c r="G52" s="7">
        <v>0</v>
      </c>
      <c r="H52" s="7">
        <v>5460</v>
      </c>
      <c r="I52" s="7">
        <v>819</v>
      </c>
      <c r="J52" s="5">
        <v>39834</v>
      </c>
      <c r="K52" s="6" t="s">
        <v>24</v>
      </c>
      <c r="L52" s="6" t="s">
        <v>35</v>
      </c>
    </row>
    <row r="53" spans="1:12" x14ac:dyDescent="0.25">
      <c r="A53" s="8">
        <v>39820</v>
      </c>
      <c r="B53" s="9" t="s">
        <v>54</v>
      </c>
      <c r="C53" s="10">
        <v>60000</v>
      </c>
      <c r="D53" s="10">
        <v>60000</v>
      </c>
      <c r="E53" s="10">
        <v>21114</v>
      </c>
      <c r="F53" s="10">
        <v>121.07348999999999</v>
      </c>
      <c r="G53" s="10">
        <v>147.03299999999999</v>
      </c>
      <c r="H53" s="10">
        <v>1507.1</v>
      </c>
      <c r="I53" s="10">
        <v>452.12999999999994</v>
      </c>
      <c r="J53" s="8">
        <v>39821</v>
      </c>
      <c r="K53" s="9" t="s">
        <v>24</v>
      </c>
      <c r="L53" s="9" t="s">
        <v>37</v>
      </c>
    </row>
    <row r="54" spans="1:12" x14ac:dyDescent="0.25">
      <c r="A54" s="5">
        <v>39820</v>
      </c>
      <c r="B54" s="6" t="s">
        <v>690</v>
      </c>
      <c r="C54" s="7">
        <v>5000</v>
      </c>
      <c r="D54" s="7">
        <v>5000</v>
      </c>
      <c r="E54" s="7">
        <v>139.536</v>
      </c>
      <c r="F54" s="7">
        <v>119.51900999999998</v>
      </c>
      <c r="G54" s="7">
        <v>17.671500000000002</v>
      </c>
      <c r="H54" s="7">
        <v>982.79999999999973</v>
      </c>
      <c r="I54" s="7">
        <v>135.13499999999999</v>
      </c>
      <c r="J54" s="5">
        <v>39821</v>
      </c>
      <c r="K54" s="6" t="s">
        <v>24</v>
      </c>
      <c r="L54" s="6" t="s">
        <v>26</v>
      </c>
    </row>
    <row r="55" spans="1:12" x14ac:dyDescent="0.25">
      <c r="A55" s="8">
        <v>39820</v>
      </c>
      <c r="B55" s="9" t="s">
        <v>691</v>
      </c>
      <c r="C55" s="10">
        <v>55000</v>
      </c>
      <c r="D55" s="10">
        <v>55000</v>
      </c>
      <c r="E55" s="10">
        <v>1534.896</v>
      </c>
      <c r="F55" s="10">
        <v>69.564509999999999</v>
      </c>
      <c r="G55" s="10">
        <v>147.00852</v>
      </c>
      <c r="H55" s="10">
        <v>5523.8705454545443</v>
      </c>
      <c r="I55" s="10">
        <v>759.53219999999988</v>
      </c>
      <c r="J55" s="8">
        <v>39821</v>
      </c>
      <c r="K55" s="9" t="s">
        <v>24</v>
      </c>
      <c r="L55" s="9" t="s">
        <v>26</v>
      </c>
    </row>
    <row r="56" spans="1:12" x14ac:dyDescent="0.25">
      <c r="A56" s="5">
        <v>39819</v>
      </c>
      <c r="B56" s="6" t="s">
        <v>692</v>
      </c>
      <c r="C56" s="7">
        <v>8000</v>
      </c>
      <c r="D56" s="7">
        <v>8000</v>
      </c>
      <c r="E56" s="7">
        <v>548.84160000000008</v>
      </c>
      <c r="F56" s="7">
        <v>96.084000000000003</v>
      </c>
      <c r="G56" s="7">
        <v>248.11551</v>
      </c>
      <c r="H56" s="7">
        <v>1717.8</v>
      </c>
      <c r="I56" s="7">
        <v>283.43700000000001</v>
      </c>
      <c r="J56" s="5">
        <v>39821</v>
      </c>
      <c r="K56" s="6" t="s">
        <v>24</v>
      </c>
      <c r="L56" s="6" t="s">
        <v>55</v>
      </c>
    </row>
    <row r="57" spans="1:12" x14ac:dyDescent="0.25">
      <c r="A57" s="8">
        <v>39822</v>
      </c>
      <c r="B57" s="9" t="s">
        <v>552</v>
      </c>
      <c r="C57" s="10">
        <v>100000</v>
      </c>
      <c r="D57" s="10">
        <v>100800</v>
      </c>
      <c r="E57" s="10">
        <v>6940.08</v>
      </c>
      <c r="F57" s="10">
        <v>80.121510000000001</v>
      </c>
      <c r="G57" s="10">
        <v>45.441000000000003</v>
      </c>
      <c r="H57" s="10">
        <v>2038.3999999999999</v>
      </c>
      <c r="I57" s="10">
        <v>160.01439999999999</v>
      </c>
      <c r="J57" s="8">
        <v>39822</v>
      </c>
      <c r="K57" s="9" t="s">
        <v>24</v>
      </c>
      <c r="L57" s="9" t="s">
        <v>27</v>
      </c>
    </row>
    <row r="58" spans="1:12" x14ac:dyDescent="0.25">
      <c r="A58" s="5">
        <v>39822</v>
      </c>
      <c r="B58" s="6" t="s">
        <v>553</v>
      </c>
      <c r="C58" s="7">
        <v>50000</v>
      </c>
      <c r="D58" s="7">
        <v>52000</v>
      </c>
      <c r="E58" s="7">
        <v>3580.2000000000003</v>
      </c>
      <c r="F58" s="7">
        <v>76.041000000000011</v>
      </c>
      <c r="G58" s="7">
        <v>38.147489999999998</v>
      </c>
      <c r="H58" s="7">
        <v>567</v>
      </c>
      <c r="I58" s="7">
        <v>89.018999999999991</v>
      </c>
      <c r="J58" s="5">
        <v>39822</v>
      </c>
      <c r="K58" s="6" t="s">
        <v>24</v>
      </c>
      <c r="L58" s="6" t="s">
        <v>27</v>
      </c>
    </row>
    <row r="59" spans="1:12" x14ac:dyDescent="0.25">
      <c r="A59" s="8">
        <v>39822</v>
      </c>
      <c r="B59" s="9" t="s">
        <v>554</v>
      </c>
      <c r="C59" s="10">
        <v>350000</v>
      </c>
      <c r="D59" s="10">
        <v>352000</v>
      </c>
      <c r="E59" s="10">
        <v>24235.200000000001</v>
      </c>
      <c r="F59" s="10">
        <v>73.361969999999999</v>
      </c>
      <c r="G59" s="10">
        <v>191.30049000000002</v>
      </c>
      <c r="H59" s="10">
        <v>3278.1</v>
      </c>
      <c r="I59" s="10">
        <v>514.6617</v>
      </c>
      <c r="J59" s="8">
        <v>39822</v>
      </c>
      <c r="K59" s="9" t="s">
        <v>24</v>
      </c>
      <c r="L59" s="9" t="s">
        <v>27</v>
      </c>
    </row>
    <row r="60" spans="1:12" x14ac:dyDescent="0.25">
      <c r="A60" s="5">
        <v>39820</v>
      </c>
      <c r="B60" s="6" t="s">
        <v>555</v>
      </c>
      <c r="C60" s="7">
        <v>6000</v>
      </c>
      <c r="D60" s="7">
        <v>6000</v>
      </c>
      <c r="E60" s="7">
        <v>4773.6000000000004</v>
      </c>
      <c r="F60" s="7">
        <v>46.664999999999999</v>
      </c>
      <c r="G60" s="7">
        <v>11.501010000000001</v>
      </c>
      <c r="H60" s="7">
        <v>169.39999999999998</v>
      </c>
      <c r="I60" s="7">
        <v>37.6068</v>
      </c>
      <c r="J60" s="5">
        <v>39821</v>
      </c>
      <c r="K60" s="6" t="s">
        <v>24</v>
      </c>
      <c r="L60" s="6" t="s">
        <v>27</v>
      </c>
    </row>
    <row r="61" spans="1:12" x14ac:dyDescent="0.25">
      <c r="A61" s="8">
        <v>39820</v>
      </c>
      <c r="B61" s="9" t="s">
        <v>556</v>
      </c>
      <c r="C61" s="10">
        <v>4000</v>
      </c>
      <c r="D61" s="10">
        <v>4000</v>
      </c>
      <c r="E61" s="10">
        <v>3182.4</v>
      </c>
      <c r="F61" s="10">
        <v>184.13550000000001</v>
      </c>
      <c r="G61" s="10">
        <v>15.376500000000002</v>
      </c>
      <c r="H61" s="10">
        <v>223.29999999999998</v>
      </c>
      <c r="I61" s="10">
        <v>49.572599999999987</v>
      </c>
      <c r="J61" s="8">
        <v>39821</v>
      </c>
      <c r="K61" s="9" t="s">
        <v>24</v>
      </c>
      <c r="L61" s="9" t="s">
        <v>27</v>
      </c>
    </row>
    <row r="62" spans="1:12" x14ac:dyDescent="0.25">
      <c r="A62" s="5">
        <v>0</v>
      </c>
      <c r="B62" s="6" t="s">
        <v>56</v>
      </c>
      <c r="C62" s="7">
        <v>210</v>
      </c>
      <c r="D62" s="7">
        <v>210</v>
      </c>
      <c r="E62" s="7">
        <v>41769</v>
      </c>
      <c r="F62" s="7">
        <v>137.06199000000001</v>
      </c>
      <c r="G62" s="7">
        <v>182.83500000000001</v>
      </c>
      <c r="H62" s="7">
        <v>2262.3999999999996</v>
      </c>
      <c r="I62" s="7">
        <v>986.40639999999996</v>
      </c>
      <c r="J62" s="5">
        <v>39821</v>
      </c>
      <c r="K62" s="6" t="s">
        <v>57</v>
      </c>
      <c r="L62" s="6" t="s">
        <v>58</v>
      </c>
    </row>
    <row r="63" spans="1:12" x14ac:dyDescent="0.25">
      <c r="A63" s="8">
        <v>0</v>
      </c>
      <c r="B63" s="9" t="s">
        <v>59</v>
      </c>
      <c r="C63" s="10">
        <v>100</v>
      </c>
      <c r="D63" s="10">
        <v>100</v>
      </c>
      <c r="E63" s="10">
        <v>21420</v>
      </c>
      <c r="F63" s="10">
        <v>40.3155</v>
      </c>
      <c r="G63" s="10">
        <v>169.03899000000001</v>
      </c>
      <c r="H63" s="10">
        <v>2192.3999999999996</v>
      </c>
      <c r="I63" s="10">
        <v>477.94319999999993</v>
      </c>
      <c r="J63" s="8">
        <v>39821</v>
      </c>
      <c r="K63" s="9" t="s">
        <v>57</v>
      </c>
      <c r="L63" s="9" t="s">
        <v>60</v>
      </c>
    </row>
    <row r="64" spans="1:12" x14ac:dyDescent="0.25">
      <c r="A64" s="5">
        <v>0</v>
      </c>
      <c r="B64" s="6" t="s">
        <v>61</v>
      </c>
      <c r="C64" s="7">
        <v>15</v>
      </c>
      <c r="D64" s="7">
        <v>15</v>
      </c>
      <c r="E64" s="7">
        <v>5930.28</v>
      </c>
      <c r="F64" s="7">
        <v>19.684979999999999</v>
      </c>
      <c r="G64" s="7">
        <v>31.92651</v>
      </c>
      <c r="H64" s="7">
        <v>315</v>
      </c>
      <c r="I64" s="7">
        <v>68.669999999999987</v>
      </c>
      <c r="J64" s="5">
        <v>39840</v>
      </c>
      <c r="K64" s="6" t="s">
        <v>57</v>
      </c>
      <c r="L64" s="6" t="s">
        <v>58</v>
      </c>
    </row>
    <row r="65" spans="1:12" x14ac:dyDescent="0.25">
      <c r="A65" s="8">
        <v>0</v>
      </c>
      <c r="B65" s="9" t="s">
        <v>62</v>
      </c>
      <c r="C65" s="10">
        <v>15</v>
      </c>
      <c r="D65" s="10">
        <v>15</v>
      </c>
      <c r="E65" s="10">
        <v>6613.0425000000005</v>
      </c>
      <c r="F65" s="10">
        <v>74.919510000000002</v>
      </c>
      <c r="G65" s="10">
        <v>48.70449</v>
      </c>
      <c r="H65" s="10">
        <v>215.56628440366973</v>
      </c>
      <c r="I65" s="10">
        <v>93.986899999999991</v>
      </c>
      <c r="J65" s="8">
        <v>39833</v>
      </c>
      <c r="K65" s="9" t="s">
        <v>57</v>
      </c>
      <c r="L65" s="9" t="s">
        <v>58</v>
      </c>
    </row>
    <row r="66" spans="1:12" x14ac:dyDescent="0.25">
      <c r="A66" s="5">
        <v>39821</v>
      </c>
      <c r="B66" s="6" t="s">
        <v>533</v>
      </c>
      <c r="C66" s="7">
        <v>144000</v>
      </c>
      <c r="D66" s="7">
        <v>144000</v>
      </c>
      <c r="E66" s="7">
        <v>73895.327999999994</v>
      </c>
      <c r="F66" s="7">
        <v>123.06402000000001</v>
      </c>
      <c r="G66" s="7">
        <v>415.03698000000003</v>
      </c>
      <c r="H66" s="7">
        <v>7981.4</v>
      </c>
      <c r="I66" s="7">
        <v>1739.9451999999999</v>
      </c>
      <c r="J66" s="5">
        <v>39822</v>
      </c>
      <c r="K66" s="6" t="s">
        <v>24</v>
      </c>
      <c r="L66" s="6" t="s">
        <v>63</v>
      </c>
    </row>
    <row r="67" spans="1:12" x14ac:dyDescent="0.25">
      <c r="A67" s="8">
        <v>39825</v>
      </c>
      <c r="B67" s="9" t="s">
        <v>534</v>
      </c>
      <c r="C67" s="10">
        <v>144000</v>
      </c>
      <c r="D67" s="10">
        <v>144000</v>
      </c>
      <c r="E67" s="10">
        <v>73895.327999999994</v>
      </c>
      <c r="F67" s="10">
        <v>291.77100000000002</v>
      </c>
      <c r="G67" s="10">
        <v>308.01348000000002</v>
      </c>
      <c r="H67" s="10">
        <v>16070.599999999999</v>
      </c>
      <c r="I67" s="10">
        <v>1751.6953999999998</v>
      </c>
      <c r="J67" s="8">
        <v>39826</v>
      </c>
      <c r="K67" s="9" t="s">
        <v>24</v>
      </c>
      <c r="L67" s="9" t="s">
        <v>64</v>
      </c>
    </row>
    <row r="68" spans="1:12" x14ac:dyDescent="0.25">
      <c r="A68" s="5">
        <v>39825</v>
      </c>
      <c r="B68" s="6" t="s">
        <v>535</v>
      </c>
      <c r="C68" s="7">
        <v>63000</v>
      </c>
      <c r="D68" s="7">
        <v>63000</v>
      </c>
      <c r="E68" s="7">
        <v>41293.476000000002</v>
      </c>
      <c r="F68" s="7">
        <v>219.50451000000001</v>
      </c>
      <c r="G68" s="7">
        <v>252.45000000000002</v>
      </c>
      <c r="H68" s="7">
        <v>8405.6</v>
      </c>
      <c r="I68" s="7">
        <v>1302.8680000000002</v>
      </c>
      <c r="J68" s="5">
        <v>39826</v>
      </c>
      <c r="K68" s="6" t="s">
        <v>24</v>
      </c>
      <c r="L68" s="6" t="s">
        <v>64</v>
      </c>
    </row>
    <row r="69" spans="1:12" x14ac:dyDescent="0.25">
      <c r="A69" s="8">
        <v>39824</v>
      </c>
      <c r="B69" s="9" t="s">
        <v>536</v>
      </c>
      <c r="C69" s="10">
        <v>60000</v>
      </c>
      <c r="D69" s="10">
        <v>60000</v>
      </c>
      <c r="E69" s="10">
        <v>48084.840000000004</v>
      </c>
      <c r="F69" s="10">
        <v>53.958510000000004</v>
      </c>
      <c r="G69" s="10">
        <v>161.44101000000001</v>
      </c>
      <c r="H69" s="10">
        <v>10574.579061371838</v>
      </c>
      <c r="I69" s="10">
        <v>1464.5792000000001</v>
      </c>
      <c r="J69" s="8">
        <v>39826</v>
      </c>
      <c r="K69" s="9" t="s">
        <v>24</v>
      </c>
      <c r="L69" s="9" t="s">
        <v>64</v>
      </c>
    </row>
    <row r="70" spans="1:12" x14ac:dyDescent="0.25">
      <c r="A70" s="5">
        <v>39822</v>
      </c>
      <c r="B70" s="6" t="s">
        <v>537</v>
      </c>
      <c r="C70" s="7">
        <v>72000</v>
      </c>
      <c r="D70" s="7">
        <v>72000</v>
      </c>
      <c r="E70" s="7">
        <v>36947.663999999997</v>
      </c>
      <c r="F70" s="7">
        <v>100.44450000000001</v>
      </c>
      <c r="G70" s="7">
        <v>229.55202</v>
      </c>
      <c r="H70" s="7">
        <v>8307.6</v>
      </c>
      <c r="I70" s="7">
        <v>905.52840000000003</v>
      </c>
      <c r="J70" s="5">
        <v>39822</v>
      </c>
      <c r="K70" s="6" t="s">
        <v>24</v>
      </c>
      <c r="L70" s="6" t="s">
        <v>63</v>
      </c>
    </row>
    <row r="71" spans="1:12" x14ac:dyDescent="0.25">
      <c r="A71" s="8">
        <v>39824</v>
      </c>
      <c r="B71" s="9" t="s">
        <v>538</v>
      </c>
      <c r="C71" s="10">
        <v>68000</v>
      </c>
      <c r="D71" s="10">
        <v>68000</v>
      </c>
      <c r="E71" s="10">
        <v>46235.376000000004</v>
      </c>
      <c r="F71" s="10">
        <v>109.72701000000001</v>
      </c>
      <c r="G71" s="10">
        <v>202.16349000000002</v>
      </c>
      <c r="H71" s="10">
        <v>4216.8</v>
      </c>
      <c r="I71" s="10">
        <v>1168.0536</v>
      </c>
      <c r="J71" s="8">
        <v>39826</v>
      </c>
      <c r="K71" s="9" t="s">
        <v>24</v>
      </c>
      <c r="L71" s="9" t="s">
        <v>63</v>
      </c>
    </row>
    <row r="72" spans="1:12" x14ac:dyDescent="0.25">
      <c r="A72" s="5">
        <v>39822</v>
      </c>
      <c r="B72" s="6" t="s">
        <v>539</v>
      </c>
      <c r="C72" s="7">
        <v>72000</v>
      </c>
      <c r="D72" s="7">
        <v>81000</v>
      </c>
      <c r="E72" s="7">
        <v>41566.121999999996</v>
      </c>
      <c r="F72" s="7">
        <v>91.773990000000012</v>
      </c>
      <c r="G72" s="7">
        <v>204.25346999999999</v>
      </c>
      <c r="H72" s="7">
        <v>8685.6</v>
      </c>
      <c r="I72" s="7">
        <v>946.73040000000003</v>
      </c>
      <c r="J72" s="5">
        <v>39822</v>
      </c>
      <c r="K72" s="6" t="s">
        <v>24</v>
      </c>
      <c r="L72" s="6" t="s">
        <v>63</v>
      </c>
    </row>
    <row r="73" spans="1:12" x14ac:dyDescent="0.25">
      <c r="A73" s="8">
        <v>39826</v>
      </c>
      <c r="B73" s="9" t="s">
        <v>540</v>
      </c>
      <c r="C73" s="10">
        <v>144000</v>
      </c>
      <c r="D73" s="10">
        <v>144000</v>
      </c>
      <c r="E73" s="10">
        <v>73895.327999999994</v>
      </c>
      <c r="F73" s="10">
        <v>133.0335</v>
      </c>
      <c r="G73" s="10">
        <v>370.71899999999999</v>
      </c>
      <c r="H73" s="10">
        <v>16379.999999999998</v>
      </c>
      <c r="I73" s="10">
        <v>1785.4199999999998</v>
      </c>
      <c r="J73" s="8">
        <v>39827</v>
      </c>
      <c r="K73" s="9" t="s">
        <v>24</v>
      </c>
      <c r="L73" s="9" t="s">
        <v>63</v>
      </c>
    </row>
    <row r="74" spans="1:12" x14ac:dyDescent="0.25">
      <c r="A74" s="5">
        <v>39826</v>
      </c>
      <c r="B74" s="6" t="s">
        <v>541</v>
      </c>
      <c r="C74" s="7">
        <v>63000</v>
      </c>
      <c r="D74" s="7">
        <v>63000</v>
      </c>
      <c r="E74" s="7">
        <v>41293.475999999995</v>
      </c>
      <c r="F74" s="7">
        <v>170.61947999999998</v>
      </c>
      <c r="G74" s="7">
        <v>178.37352000000001</v>
      </c>
      <c r="H74" s="7">
        <v>7727.9999999999991</v>
      </c>
      <c r="I74" s="7">
        <v>1197.8399999999999</v>
      </c>
      <c r="J74" s="5">
        <v>39827</v>
      </c>
      <c r="K74" s="6" t="s">
        <v>24</v>
      </c>
      <c r="L74" s="6" t="s">
        <v>63</v>
      </c>
    </row>
    <row r="75" spans="1:12" x14ac:dyDescent="0.25">
      <c r="A75" s="8">
        <v>39826</v>
      </c>
      <c r="B75" s="9" t="s">
        <v>542</v>
      </c>
      <c r="C75" s="10">
        <v>144000</v>
      </c>
      <c r="D75" s="10">
        <v>144000</v>
      </c>
      <c r="E75" s="10">
        <v>73895.327999999994</v>
      </c>
      <c r="F75" s="10">
        <v>93.076020000000014</v>
      </c>
      <c r="G75" s="10">
        <v>379.23498000000001</v>
      </c>
      <c r="H75" s="10">
        <v>8143.0999999999985</v>
      </c>
      <c r="I75" s="10">
        <v>1775.1958</v>
      </c>
      <c r="J75" s="8">
        <v>39826</v>
      </c>
      <c r="K75" s="9" t="s">
        <v>24</v>
      </c>
      <c r="L75" s="9" t="s">
        <v>63</v>
      </c>
    </row>
    <row r="76" spans="1:12" x14ac:dyDescent="0.25">
      <c r="A76" s="5">
        <v>39822</v>
      </c>
      <c r="B76" s="6" t="s">
        <v>543</v>
      </c>
      <c r="C76" s="7">
        <v>144000</v>
      </c>
      <c r="D76" s="7">
        <v>144000</v>
      </c>
      <c r="E76" s="7">
        <v>73895.327999999994</v>
      </c>
      <c r="F76" s="7">
        <v>308.34549000000004</v>
      </c>
      <c r="G76" s="7">
        <v>373.26798000000002</v>
      </c>
      <c r="H76" s="7">
        <v>7898.0999999999995</v>
      </c>
      <c r="I76" s="7">
        <v>1721.7857999999999</v>
      </c>
      <c r="J76" s="5">
        <v>39822</v>
      </c>
      <c r="K76" s="6" t="s">
        <v>24</v>
      </c>
      <c r="L76" s="6" t="s">
        <v>64</v>
      </c>
    </row>
    <row r="77" spans="1:12" x14ac:dyDescent="0.25">
      <c r="A77" s="8">
        <v>39821</v>
      </c>
      <c r="B77" s="9" t="s">
        <v>544</v>
      </c>
      <c r="C77" s="10">
        <v>67500</v>
      </c>
      <c r="D77" s="10">
        <v>67500</v>
      </c>
      <c r="E77" s="10">
        <v>54095.445</v>
      </c>
      <c r="F77" s="10">
        <v>791.64801000000011</v>
      </c>
      <c r="G77" s="10">
        <v>227.30751000000001</v>
      </c>
      <c r="H77" s="10">
        <v>5029.3104693140785</v>
      </c>
      <c r="I77" s="10">
        <v>1393.1189999999999</v>
      </c>
      <c r="J77" s="8">
        <v>39822</v>
      </c>
      <c r="K77" s="9" t="s">
        <v>24</v>
      </c>
      <c r="L77" s="9" t="s">
        <v>64</v>
      </c>
    </row>
    <row r="78" spans="1:12" x14ac:dyDescent="0.25">
      <c r="A78" s="5">
        <v>39825</v>
      </c>
      <c r="B78" s="6" t="s">
        <v>545</v>
      </c>
      <c r="C78" s="7">
        <v>144000</v>
      </c>
      <c r="D78" s="7">
        <v>144000</v>
      </c>
      <c r="E78" s="7">
        <v>73895.327999999994</v>
      </c>
      <c r="F78" s="7">
        <v>204.35598000000002</v>
      </c>
      <c r="G78" s="7">
        <v>459.91953000000001</v>
      </c>
      <c r="H78" s="7">
        <v>17075.8</v>
      </c>
      <c r="I78" s="7">
        <v>1861.2622000000001</v>
      </c>
      <c r="J78" s="5">
        <v>39826</v>
      </c>
      <c r="K78" s="6" t="s">
        <v>24</v>
      </c>
      <c r="L78" s="6" t="s">
        <v>63</v>
      </c>
    </row>
    <row r="79" spans="1:12" x14ac:dyDescent="0.25">
      <c r="A79" s="8">
        <v>39822</v>
      </c>
      <c r="B79" s="9" t="s">
        <v>539</v>
      </c>
      <c r="C79" s="10">
        <v>72000</v>
      </c>
      <c r="D79" s="10">
        <v>72000</v>
      </c>
      <c r="E79" s="10">
        <v>36947.663999999997</v>
      </c>
      <c r="F79" s="10">
        <v>33.660000000000004</v>
      </c>
      <c r="G79" s="10">
        <v>201.96153000000001</v>
      </c>
      <c r="H79" s="10">
        <v>4167.0999999999995</v>
      </c>
      <c r="I79" s="10">
        <v>908.42779999999982</v>
      </c>
      <c r="J79" s="8">
        <v>39822</v>
      </c>
      <c r="K79" s="9" t="s">
        <v>24</v>
      </c>
      <c r="L79" s="9" t="s">
        <v>63</v>
      </c>
    </row>
    <row r="80" spans="1:12" x14ac:dyDescent="0.25">
      <c r="A80" s="5">
        <v>39821</v>
      </c>
      <c r="B80" s="6" t="s">
        <v>541</v>
      </c>
      <c r="C80" s="7">
        <v>72000</v>
      </c>
      <c r="D80" s="7">
        <v>72000</v>
      </c>
      <c r="E80" s="7">
        <v>47192.544000000002</v>
      </c>
      <c r="F80" s="7">
        <v>101.72051999999999</v>
      </c>
      <c r="G80" s="7">
        <v>176.22999000000002</v>
      </c>
      <c r="H80" s="7">
        <v>12810</v>
      </c>
      <c r="I80" s="7">
        <v>1985.55</v>
      </c>
      <c r="J80" s="5">
        <v>39822</v>
      </c>
      <c r="K80" s="6" t="s">
        <v>24</v>
      </c>
      <c r="L80" s="6" t="s">
        <v>63</v>
      </c>
    </row>
    <row r="81" spans="1:12" x14ac:dyDescent="0.25">
      <c r="A81" s="8">
        <v>39821</v>
      </c>
      <c r="B81" s="9" t="s">
        <v>546</v>
      </c>
      <c r="C81" s="10">
        <v>72000</v>
      </c>
      <c r="D81" s="10">
        <v>72000</v>
      </c>
      <c r="E81" s="10">
        <v>47192.544000000002</v>
      </c>
      <c r="F81" s="10">
        <v>142.85150999999999</v>
      </c>
      <c r="G81" s="10">
        <v>189.08198999999999</v>
      </c>
      <c r="H81" s="10">
        <v>2695</v>
      </c>
      <c r="I81" s="10">
        <v>835.44999999999993</v>
      </c>
      <c r="J81" s="8">
        <v>39822</v>
      </c>
      <c r="K81" s="9" t="s">
        <v>24</v>
      </c>
      <c r="L81" s="9" t="s">
        <v>63</v>
      </c>
    </row>
    <row r="82" spans="1:12" x14ac:dyDescent="0.25">
      <c r="A82" s="5">
        <v>39824</v>
      </c>
      <c r="B82" s="6" t="s">
        <v>547</v>
      </c>
      <c r="C82" s="7">
        <v>60000</v>
      </c>
      <c r="D82" s="7">
        <v>60000</v>
      </c>
      <c r="E82" s="7">
        <v>48084.840000000004</v>
      </c>
      <c r="F82" s="7">
        <v>128.23847999999998</v>
      </c>
      <c r="G82" s="7">
        <v>278.71550999999999</v>
      </c>
      <c r="H82" s="7">
        <v>4970.7</v>
      </c>
      <c r="I82" s="7">
        <v>1376.8839</v>
      </c>
      <c r="J82" s="5">
        <v>39826</v>
      </c>
      <c r="K82" s="6" t="s">
        <v>24</v>
      </c>
      <c r="L82" s="6" t="s">
        <v>63</v>
      </c>
    </row>
    <row r="83" spans="1:12" x14ac:dyDescent="0.25">
      <c r="A83" s="8">
        <v>39821</v>
      </c>
      <c r="B83" s="9" t="s">
        <v>548</v>
      </c>
      <c r="C83" s="10">
        <v>72000</v>
      </c>
      <c r="D83" s="10">
        <v>72000</v>
      </c>
      <c r="E83" s="10">
        <v>47192.544000000002</v>
      </c>
      <c r="F83" s="10">
        <v>115.33599</v>
      </c>
      <c r="G83" s="10">
        <v>159.70598999999999</v>
      </c>
      <c r="H83" s="10">
        <v>4311.9999999999991</v>
      </c>
      <c r="I83" s="10">
        <v>1336.7200000000003</v>
      </c>
      <c r="J83" s="8">
        <v>39826</v>
      </c>
      <c r="K83" s="9" t="s">
        <v>24</v>
      </c>
      <c r="L83" s="9" t="s">
        <v>63</v>
      </c>
    </row>
    <row r="84" spans="1:12" x14ac:dyDescent="0.25">
      <c r="A84" s="5">
        <v>39822</v>
      </c>
      <c r="B84" s="6" t="s">
        <v>549</v>
      </c>
      <c r="C84" s="7">
        <v>144000</v>
      </c>
      <c r="D84" s="7">
        <v>144000</v>
      </c>
      <c r="E84" s="7">
        <v>73895.327999999994</v>
      </c>
      <c r="F84" s="7">
        <v>154.78551000000002</v>
      </c>
      <c r="G84" s="7">
        <v>444.46500000000003</v>
      </c>
      <c r="H84" s="7">
        <v>8522.5</v>
      </c>
      <c r="I84" s="7">
        <v>1857.905</v>
      </c>
      <c r="J84" s="5">
        <v>39826</v>
      </c>
      <c r="K84" s="6" t="s">
        <v>24</v>
      </c>
      <c r="L84" s="6" t="s">
        <v>63</v>
      </c>
    </row>
    <row r="85" spans="1:12" x14ac:dyDescent="0.25">
      <c r="A85" s="8">
        <v>39820</v>
      </c>
      <c r="B85" s="9" t="s">
        <v>65</v>
      </c>
      <c r="C85" s="10">
        <v>5000</v>
      </c>
      <c r="D85" s="10">
        <v>5000</v>
      </c>
      <c r="E85" s="10">
        <v>12048.75</v>
      </c>
      <c r="F85" s="10">
        <v>208.97199000000001</v>
      </c>
      <c r="G85" s="10">
        <v>30.573990000000002</v>
      </c>
      <c r="H85" s="10">
        <v>756</v>
      </c>
      <c r="I85" s="10">
        <v>66.527999999999992</v>
      </c>
      <c r="J85" s="8">
        <v>39820</v>
      </c>
      <c r="K85" s="9" t="s">
        <v>24</v>
      </c>
      <c r="L85" s="9" t="s">
        <v>29</v>
      </c>
    </row>
    <row r="86" spans="1:12" x14ac:dyDescent="0.25">
      <c r="A86" s="5">
        <v>39820</v>
      </c>
      <c r="B86" s="6" t="s">
        <v>693</v>
      </c>
      <c r="C86" s="7">
        <v>90000</v>
      </c>
      <c r="D86" s="7">
        <v>90000</v>
      </c>
      <c r="E86" s="7">
        <v>58813.019459999996</v>
      </c>
      <c r="F86" s="7">
        <v>70.992000000000004</v>
      </c>
      <c r="G86" s="7">
        <v>231.23348999999999</v>
      </c>
      <c r="H86" s="7">
        <v>7664.9999999999982</v>
      </c>
      <c r="I86" s="7">
        <v>984.9525000000001</v>
      </c>
      <c r="J86" s="5">
        <v>39821</v>
      </c>
      <c r="K86" s="6" t="s">
        <v>24</v>
      </c>
      <c r="L86" s="6" t="s">
        <v>26</v>
      </c>
    </row>
    <row r="87" spans="1:12" x14ac:dyDescent="0.25">
      <c r="A87" s="8">
        <v>39821</v>
      </c>
      <c r="B87" s="9" t="s">
        <v>694</v>
      </c>
      <c r="C87" s="10">
        <v>30000</v>
      </c>
      <c r="D87" s="10">
        <v>35000</v>
      </c>
      <c r="E87" s="10">
        <v>24429.199410000005</v>
      </c>
      <c r="F87" s="10">
        <v>217.97298000000001</v>
      </c>
      <c r="G87" s="10">
        <v>103.88700000000001</v>
      </c>
      <c r="H87" s="10">
        <v>1868.4272727272728</v>
      </c>
      <c r="I87" s="10">
        <v>513.8175</v>
      </c>
      <c r="J87" s="8">
        <v>39822</v>
      </c>
      <c r="K87" s="9" t="s">
        <v>24</v>
      </c>
      <c r="L87" s="9" t="s">
        <v>26</v>
      </c>
    </row>
    <row r="88" spans="1:12" x14ac:dyDescent="0.25">
      <c r="A88" s="5">
        <v>39821</v>
      </c>
      <c r="B88" s="6" t="s">
        <v>66</v>
      </c>
      <c r="C88" s="7">
        <v>30000</v>
      </c>
      <c r="D88" s="7">
        <v>30000</v>
      </c>
      <c r="E88" s="7">
        <v>26163</v>
      </c>
      <c r="F88" s="7">
        <v>255.48399000000001</v>
      </c>
      <c r="G88" s="7">
        <v>95.190479999999994</v>
      </c>
      <c r="H88" s="7">
        <v>1276.0999999999997</v>
      </c>
      <c r="I88" s="7">
        <v>273.08539999999994</v>
      </c>
      <c r="J88" s="5">
        <v>39822</v>
      </c>
      <c r="K88" s="6" t="s">
        <v>24</v>
      </c>
      <c r="L88" s="6" t="s">
        <v>37</v>
      </c>
    </row>
    <row r="89" spans="1:12" x14ac:dyDescent="0.25">
      <c r="A89" s="8">
        <v>39828</v>
      </c>
      <c r="B89" s="9" t="s">
        <v>67</v>
      </c>
      <c r="C89" s="10">
        <v>155000</v>
      </c>
      <c r="D89" s="10">
        <v>155100</v>
      </c>
      <c r="E89" s="10">
        <v>42714.54</v>
      </c>
      <c r="F89" s="10">
        <v>81.319500000000005</v>
      </c>
      <c r="G89" s="10">
        <v>198.21303000000003</v>
      </c>
      <c r="H89" s="10">
        <v>3854.8999999999996</v>
      </c>
      <c r="I89" s="10">
        <v>770.98</v>
      </c>
      <c r="J89" s="8">
        <v>39832</v>
      </c>
      <c r="K89" s="9" t="s">
        <v>24</v>
      </c>
      <c r="L89" s="9" t="s">
        <v>27</v>
      </c>
    </row>
    <row r="90" spans="1:12" x14ac:dyDescent="0.25">
      <c r="A90" s="5">
        <v>39822</v>
      </c>
      <c r="B90" s="6" t="s">
        <v>68</v>
      </c>
      <c r="C90" s="7">
        <v>12000</v>
      </c>
      <c r="D90" s="7">
        <v>12000</v>
      </c>
      <c r="E90" s="7">
        <v>11750.4</v>
      </c>
      <c r="F90" s="7">
        <v>399.20301000000006</v>
      </c>
      <c r="G90" s="7">
        <v>19.763010000000001</v>
      </c>
      <c r="H90" s="7">
        <v>405.99999999999989</v>
      </c>
      <c r="I90" s="7">
        <v>81.199999999999989</v>
      </c>
      <c r="J90" s="5">
        <v>39822</v>
      </c>
      <c r="K90" s="6" t="s">
        <v>24</v>
      </c>
      <c r="L90" s="6" t="s">
        <v>37</v>
      </c>
    </row>
    <row r="91" spans="1:12" x14ac:dyDescent="0.25">
      <c r="A91" s="5">
        <v>39827</v>
      </c>
      <c r="B91" s="6" t="s">
        <v>710</v>
      </c>
      <c r="C91" s="7">
        <v>6000</v>
      </c>
      <c r="D91" s="7">
        <v>6000</v>
      </c>
      <c r="E91" s="7">
        <v>9914.4</v>
      </c>
      <c r="F91" s="7">
        <v>181.17801</v>
      </c>
      <c r="G91" s="7">
        <v>50.004989999999999</v>
      </c>
      <c r="H91" s="7">
        <v>1002.087898089172</v>
      </c>
      <c r="I91" s="7">
        <v>157.3278</v>
      </c>
      <c r="J91" s="5">
        <v>39827</v>
      </c>
      <c r="K91" s="6" t="s">
        <v>24</v>
      </c>
      <c r="L91" s="6" t="s">
        <v>43</v>
      </c>
    </row>
    <row r="92" spans="1:12" x14ac:dyDescent="0.25">
      <c r="A92" s="8">
        <v>39827</v>
      </c>
      <c r="B92" s="9" t="s">
        <v>711</v>
      </c>
      <c r="C92" s="10">
        <v>30000</v>
      </c>
      <c r="D92" s="10">
        <v>30000</v>
      </c>
      <c r="E92" s="10">
        <v>59945.4</v>
      </c>
      <c r="F92" s="10">
        <v>139.00049999999999</v>
      </c>
      <c r="G92" s="10">
        <v>352.94651999999996</v>
      </c>
      <c r="H92" s="10">
        <v>11719.4</v>
      </c>
      <c r="I92" s="10">
        <v>1031.3072</v>
      </c>
      <c r="J92" s="8">
        <v>39828</v>
      </c>
      <c r="K92" s="9" t="s">
        <v>24</v>
      </c>
      <c r="L92" s="9" t="s">
        <v>43</v>
      </c>
    </row>
    <row r="93" spans="1:12" x14ac:dyDescent="0.25">
      <c r="A93" s="5">
        <v>39826</v>
      </c>
      <c r="B93" s="6" t="s">
        <v>712</v>
      </c>
      <c r="C93" s="7">
        <v>12000</v>
      </c>
      <c r="D93" s="7">
        <v>12000</v>
      </c>
      <c r="E93" s="7">
        <v>23978.16</v>
      </c>
      <c r="F93" s="7">
        <v>368.57853</v>
      </c>
      <c r="G93" s="7">
        <v>148.81698</v>
      </c>
      <c r="H93" s="7">
        <v>6203.4</v>
      </c>
      <c r="I93" s="7">
        <v>545.89919999999984</v>
      </c>
      <c r="J93" s="5">
        <v>39827</v>
      </c>
      <c r="K93" s="6" t="s">
        <v>24</v>
      </c>
      <c r="L93" s="6" t="s">
        <v>43</v>
      </c>
    </row>
    <row r="94" spans="1:12" x14ac:dyDescent="0.25">
      <c r="A94" s="8">
        <v>39827</v>
      </c>
      <c r="B94" s="9" t="s">
        <v>713</v>
      </c>
      <c r="C94" s="10">
        <v>2000</v>
      </c>
      <c r="D94" s="10">
        <v>2000</v>
      </c>
      <c r="E94" s="10">
        <v>6992.1</v>
      </c>
      <c r="F94" s="10">
        <v>194.10650999999999</v>
      </c>
      <c r="G94" s="10">
        <v>32.562989999999999</v>
      </c>
      <c r="H94" s="10">
        <v>648.19999999999993</v>
      </c>
      <c r="I94" s="10">
        <v>101.76739999999998</v>
      </c>
      <c r="J94" s="8">
        <v>39827</v>
      </c>
      <c r="K94" s="9" t="s">
        <v>24</v>
      </c>
      <c r="L94" s="9" t="s">
        <v>43</v>
      </c>
    </row>
    <row r="95" spans="1:12" x14ac:dyDescent="0.25">
      <c r="A95" s="5">
        <v>39824</v>
      </c>
      <c r="B95" s="6" t="s">
        <v>69</v>
      </c>
      <c r="C95" s="7">
        <v>300000</v>
      </c>
      <c r="D95" s="7">
        <v>301500</v>
      </c>
      <c r="E95" s="7">
        <v>54908.220626999995</v>
      </c>
      <c r="F95" s="7">
        <v>63.138509999999997</v>
      </c>
      <c r="G95" s="7">
        <v>542.20599000000004</v>
      </c>
      <c r="H95" s="7">
        <v>10819.199999999999</v>
      </c>
      <c r="I95" s="7">
        <v>1758.12</v>
      </c>
      <c r="J95" s="5">
        <v>39826</v>
      </c>
      <c r="K95" s="6" t="s">
        <v>24</v>
      </c>
      <c r="L95" s="6" t="s">
        <v>70</v>
      </c>
    </row>
    <row r="96" spans="1:12" x14ac:dyDescent="0.25">
      <c r="A96" s="8">
        <v>39835</v>
      </c>
      <c r="B96" s="9" t="s">
        <v>71</v>
      </c>
      <c r="C96" s="10">
        <v>50000</v>
      </c>
      <c r="D96" s="10">
        <v>50000</v>
      </c>
      <c r="E96" s="10">
        <v>22567.5</v>
      </c>
      <c r="F96" s="10">
        <v>258.62355000000002</v>
      </c>
      <c r="G96" s="10">
        <v>121.86450000000001</v>
      </c>
      <c r="H96" s="10">
        <v>3439.7999999999997</v>
      </c>
      <c r="I96" s="10">
        <v>533.16899999999998</v>
      </c>
      <c r="J96" s="8">
        <v>39835</v>
      </c>
      <c r="K96" s="9" t="s">
        <v>24</v>
      </c>
      <c r="L96" s="9" t="s">
        <v>43</v>
      </c>
    </row>
    <row r="97" spans="1:12" x14ac:dyDescent="0.25">
      <c r="A97" s="5">
        <v>39827</v>
      </c>
      <c r="B97" s="6" t="s">
        <v>714</v>
      </c>
      <c r="C97" s="7">
        <v>10000</v>
      </c>
      <c r="D97" s="7">
        <v>10000</v>
      </c>
      <c r="E97" s="7">
        <v>16524</v>
      </c>
      <c r="F97" s="7">
        <v>118.8045</v>
      </c>
      <c r="G97" s="7">
        <v>71.630009999999999</v>
      </c>
      <c r="H97" s="7">
        <v>1828.3999999999996</v>
      </c>
      <c r="I97" s="7">
        <v>251.405</v>
      </c>
      <c r="J97" s="5">
        <v>39828</v>
      </c>
      <c r="K97" s="6" t="s">
        <v>24</v>
      </c>
      <c r="L97" s="6" t="s">
        <v>43</v>
      </c>
    </row>
    <row r="98" spans="1:12" x14ac:dyDescent="0.25">
      <c r="A98" s="8">
        <v>39827</v>
      </c>
      <c r="B98" s="9" t="s">
        <v>715</v>
      </c>
      <c r="C98" s="10">
        <v>60000</v>
      </c>
      <c r="D98" s="10">
        <v>60000</v>
      </c>
      <c r="E98" s="10">
        <v>29376</v>
      </c>
      <c r="F98" s="10">
        <v>98.761499999999998</v>
      </c>
      <c r="G98" s="10">
        <v>130.83948000000001</v>
      </c>
      <c r="H98" s="10">
        <v>5943.595209580837</v>
      </c>
      <c r="I98" s="10">
        <v>496.29019999999997</v>
      </c>
      <c r="J98" s="8">
        <v>39828</v>
      </c>
      <c r="K98" s="9" t="s">
        <v>24</v>
      </c>
      <c r="L98" s="9" t="s">
        <v>43</v>
      </c>
    </row>
    <row r="99" spans="1:12" x14ac:dyDescent="0.25">
      <c r="A99" s="5">
        <v>39827</v>
      </c>
      <c r="B99" s="6" t="s">
        <v>716</v>
      </c>
      <c r="C99" s="7">
        <v>20000</v>
      </c>
      <c r="D99" s="7">
        <v>20000</v>
      </c>
      <c r="E99" s="7">
        <v>39780</v>
      </c>
      <c r="F99" s="7">
        <v>184.92498000000001</v>
      </c>
      <c r="G99" s="7">
        <v>83.461500000000001</v>
      </c>
      <c r="H99" s="7">
        <v>1154.7023952095806</v>
      </c>
      <c r="I99" s="7">
        <v>192.83529999999999</v>
      </c>
      <c r="J99" s="5">
        <v>39828</v>
      </c>
      <c r="K99" s="6" t="s">
        <v>24</v>
      </c>
      <c r="L99" s="6" t="s">
        <v>43</v>
      </c>
    </row>
    <row r="100" spans="1:12" x14ac:dyDescent="0.25">
      <c r="A100" s="8">
        <v>39841</v>
      </c>
      <c r="B100" s="9" t="s">
        <v>72</v>
      </c>
      <c r="C100" s="10">
        <v>20000</v>
      </c>
      <c r="D100" s="10">
        <v>20000</v>
      </c>
      <c r="E100" s="10">
        <v>31824</v>
      </c>
      <c r="F100" s="10">
        <v>182.27349000000001</v>
      </c>
      <c r="G100" s="10">
        <v>54.188010000000006</v>
      </c>
      <c r="H100" s="10">
        <v>1417.5</v>
      </c>
      <c r="I100" s="10">
        <v>472.02749999999997</v>
      </c>
      <c r="J100" s="8">
        <v>39842</v>
      </c>
      <c r="K100" s="9" t="s">
        <v>24</v>
      </c>
      <c r="L100" s="9" t="s">
        <v>26</v>
      </c>
    </row>
    <row r="101" spans="1:12" x14ac:dyDescent="0.25">
      <c r="A101" s="5">
        <v>39822</v>
      </c>
      <c r="B101" s="6" t="s">
        <v>73</v>
      </c>
      <c r="C101" s="7">
        <v>13000</v>
      </c>
      <c r="D101" s="7">
        <v>13000</v>
      </c>
      <c r="E101" s="7">
        <v>7657.6500000000005</v>
      </c>
      <c r="F101" s="7">
        <v>54.520020000000002</v>
      </c>
      <c r="G101" s="7">
        <v>32.538510000000002</v>
      </c>
      <c r="H101" s="7">
        <v>1086.3999999999999</v>
      </c>
      <c r="I101" s="7">
        <v>120.59039999999999</v>
      </c>
      <c r="J101" s="5">
        <v>39825</v>
      </c>
      <c r="K101" s="6" t="s">
        <v>24</v>
      </c>
      <c r="L101" s="6" t="s">
        <v>27</v>
      </c>
    </row>
    <row r="102" spans="1:12" x14ac:dyDescent="0.25">
      <c r="A102" s="8">
        <v>39822</v>
      </c>
      <c r="B102" s="9" t="s">
        <v>74</v>
      </c>
      <c r="C102" s="10">
        <v>60000</v>
      </c>
      <c r="D102" s="10">
        <v>60000</v>
      </c>
      <c r="E102" s="10">
        <v>17901</v>
      </c>
      <c r="F102" s="10">
        <v>44.013510000000004</v>
      </c>
      <c r="G102" s="10">
        <v>134.53901999999999</v>
      </c>
      <c r="H102" s="10">
        <v>2266.6000000000004</v>
      </c>
      <c r="I102" s="10">
        <v>503.18519999999995</v>
      </c>
      <c r="J102" s="8">
        <v>39825</v>
      </c>
      <c r="K102" s="9" t="s">
        <v>24</v>
      </c>
      <c r="L102" s="9" t="s">
        <v>27</v>
      </c>
    </row>
    <row r="103" spans="1:12" x14ac:dyDescent="0.25">
      <c r="A103" s="5">
        <v>39822</v>
      </c>
      <c r="B103" s="6" t="s">
        <v>75</v>
      </c>
      <c r="C103" s="7">
        <v>30000</v>
      </c>
      <c r="D103" s="7">
        <v>30000</v>
      </c>
      <c r="E103" s="7">
        <v>2524.5</v>
      </c>
      <c r="F103" s="7">
        <v>46.562490000000004</v>
      </c>
      <c r="G103" s="7">
        <v>39.500010000000003</v>
      </c>
      <c r="H103" s="7">
        <v>208.6</v>
      </c>
      <c r="I103" s="7">
        <v>46.309200000000004</v>
      </c>
      <c r="J103" s="5">
        <v>39822</v>
      </c>
      <c r="K103" s="6" t="s">
        <v>24</v>
      </c>
      <c r="L103" s="6" t="s">
        <v>70</v>
      </c>
    </row>
    <row r="104" spans="1:12" x14ac:dyDescent="0.25">
      <c r="A104" s="8">
        <v>39822</v>
      </c>
      <c r="B104" s="9" t="s">
        <v>76</v>
      </c>
      <c r="C104" s="10">
        <v>8000</v>
      </c>
      <c r="D104" s="10">
        <v>8000</v>
      </c>
      <c r="E104" s="10">
        <v>9792</v>
      </c>
      <c r="F104" s="10">
        <v>152.13248999999999</v>
      </c>
      <c r="G104" s="10">
        <v>30.982500000000002</v>
      </c>
      <c r="H104" s="10">
        <v>489.29999999999995</v>
      </c>
      <c r="I104" s="10">
        <v>104.71019999999999</v>
      </c>
      <c r="J104" s="8">
        <v>39822</v>
      </c>
      <c r="K104" s="9" t="s">
        <v>24</v>
      </c>
      <c r="L104" s="9" t="s">
        <v>43</v>
      </c>
    </row>
    <row r="105" spans="1:12" x14ac:dyDescent="0.25">
      <c r="A105" s="5">
        <v>39822</v>
      </c>
      <c r="B105" s="6" t="s">
        <v>77</v>
      </c>
      <c r="C105" s="7">
        <v>5000</v>
      </c>
      <c r="D105" s="7">
        <v>5000</v>
      </c>
      <c r="E105" s="7">
        <v>5737.5</v>
      </c>
      <c r="F105" s="7">
        <v>32.8185</v>
      </c>
      <c r="G105" s="7">
        <v>0</v>
      </c>
      <c r="H105" s="7">
        <v>378</v>
      </c>
      <c r="I105" s="7">
        <v>80.891999999999996</v>
      </c>
      <c r="J105" s="5">
        <v>39825</v>
      </c>
      <c r="K105" s="6" t="s">
        <v>24</v>
      </c>
      <c r="L105" s="6" t="s">
        <v>43</v>
      </c>
    </row>
    <row r="106" spans="1:12" x14ac:dyDescent="0.25">
      <c r="A106" s="8">
        <v>39822</v>
      </c>
      <c r="B106" s="9" t="s">
        <v>78</v>
      </c>
      <c r="C106" s="10">
        <v>3000</v>
      </c>
      <c r="D106" s="10">
        <v>3000</v>
      </c>
      <c r="E106" s="10">
        <v>4544.1000000000004</v>
      </c>
      <c r="F106" s="10">
        <v>302.50701000000004</v>
      </c>
      <c r="G106" s="10">
        <v>25.44849</v>
      </c>
      <c r="H106" s="10">
        <v>242.2</v>
      </c>
      <c r="I106" s="10">
        <v>58.127999999999993</v>
      </c>
      <c r="J106" s="8">
        <v>39822</v>
      </c>
      <c r="K106" s="9" t="s">
        <v>24</v>
      </c>
      <c r="L106" s="9" t="s">
        <v>43</v>
      </c>
    </row>
    <row r="107" spans="1:12" x14ac:dyDescent="0.25">
      <c r="A107" s="5">
        <v>39823</v>
      </c>
      <c r="B107" s="6" t="s">
        <v>79</v>
      </c>
      <c r="C107" s="7">
        <v>10000</v>
      </c>
      <c r="D107" s="7">
        <v>10000</v>
      </c>
      <c r="E107" s="7">
        <v>5508</v>
      </c>
      <c r="F107" s="7">
        <v>250.58951999999999</v>
      </c>
      <c r="G107" s="7">
        <v>22.36401</v>
      </c>
      <c r="H107" s="7">
        <v>1065.3999999999999</v>
      </c>
      <c r="I107" s="7">
        <v>113.99779999999998</v>
      </c>
      <c r="J107" s="5">
        <v>39825</v>
      </c>
      <c r="K107" s="6" t="s">
        <v>24</v>
      </c>
      <c r="L107" s="6" t="s">
        <v>43</v>
      </c>
    </row>
    <row r="108" spans="1:12" x14ac:dyDescent="0.25">
      <c r="A108" s="8">
        <v>39822</v>
      </c>
      <c r="B108" s="9" t="s">
        <v>80</v>
      </c>
      <c r="C108" s="10">
        <v>10000</v>
      </c>
      <c r="D108" s="10">
        <v>10000</v>
      </c>
      <c r="E108" s="10">
        <v>7956</v>
      </c>
      <c r="F108" s="10">
        <v>132.14151000000001</v>
      </c>
      <c r="G108" s="10">
        <v>43.578990000000005</v>
      </c>
      <c r="H108" s="10">
        <v>1170.3999999999999</v>
      </c>
      <c r="I108" s="10">
        <v>125.23279999999998</v>
      </c>
      <c r="J108" s="8">
        <v>39822</v>
      </c>
      <c r="K108" s="9" t="s">
        <v>24</v>
      </c>
      <c r="L108" s="9" t="s">
        <v>43</v>
      </c>
    </row>
    <row r="109" spans="1:12" x14ac:dyDescent="0.25">
      <c r="A109" s="5">
        <v>0</v>
      </c>
      <c r="B109" s="6" t="s">
        <v>81</v>
      </c>
      <c r="C109" s="7">
        <v>100</v>
      </c>
      <c r="D109" s="7">
        <v>100</v>
      </c>
      <c r="E109" s="7">
        <v>13770</v>
      </c>
      <c r="F109" s="7">
        <v>40.545000000000002</v>
      </c>
      <c r="G109" s="7">
        <v>84.097979999999993</v>
      </c>
      <c r="H109" s="7">
        <v>2165.8000000000002</v>
      </c>
      <c r="I109" s="7">
        <v>472.14439999999996</v>
      </c>
      <c r="J109" s="5">
        <v>39828</v>
      </c>
      <c r="K109" s="6" t="s">
        <v>57</v>
      </c>
      <c r="L109" s="6" t="s">
        <v>58</v>
      </c>
    </row>
    <row r="110" spans="1:12" x14ac:dyDescent="0.25">
      <c r="A110" s="8">
        <v>0</v>
      </c>
      <c r="B110" s="9" t="s">
        <v>82</v>
      </c>
      <c r="C110" s="10">
        <v>50</v>
      </c>
      <c r="D110" s="10">
        <v>50</v>
      </c>
      <c r="E110" s="10">
        <v>6885</v>
      </c>
      <c r="F110" s="10">
        <v>48.450510000000001</v>
      </c>
      <c r="G110" s="10">
        <v>44.420490000000001</v>
      </c>
      <c r="H110" s="10">
        <v>569.09999999999991</v>
      </c>
      <c r="I110" s="10">
        <v>248.1276</v>
      </c>
      <c r="J110" s="8">
        <v>39826</v>
      </c>
      <c r="K110" s="9" t="s">
        <v>57</v>
      </c>
      <c r="L110" s="9" t="s">
        <v>58</v>
      </c>
    </row>
    <row r="111" spans="1:12" x14ac:dyDescent="0.25">
      <c r="A111" s="5">
        <v>0</v>
      </c>
      <c r="B111" s="6" t="s">
        <v>83</v>
      </c>
      <c r="C111" s="7">
        <v>210</v>
      </c>
      <c r="D111" s="7">
        <v>210</v>
      </c>
      <c r="E111" s="7">
        <v>28917</v>
      </c>
      <c r="F111" s="7">
        <v>55.055520000000001</v>
      </c>
      <c r="G111" s="7">
        <v>228.37698</v>
      </c>
      <c r="H111" s="7">
        <v>4495.0596330275221</v>
      </c>
      <c r="I111" s="7">
        <v>979.92299999999989</v>
      </c>
      <c r="J111" s="5">
        <v>39828</v>
      </c>
      <c r="K111" s="6" t="s">
        <v>57</v>
      </c>
      <c r="L111" s="6" t="s">
        <v>58</v>
      </c>
    </row>
    <row r="112" spans="1:12" x14ac:dyDescent="0.25">
      <c r="A112" s="8">
        <v>0</v>
      </c>
      <c r="B112" s="9" t="s">
        <v>84</v>
      </c>
      <c r="C112" s="10">
        <v>100</v>
      </c>
      <c r="D112" s="10">
        <v>100</v>
      </c>
      <c r="E112" s="10">
        <v>13770</v>
      </c>
      <c r="F112" s="10">
        <v>67.855500000000006</v>
      </c>
      <c r="G112" s="10">
        <v>136.55250000000001</v>
      </c>
      <c r="H112" s="10">
        <v>2370.7394495412841</v>
      </c>
      <c r="I112" s="10">
        <v>516.82119999999986</v>
      </c>
      <c r="J112" s="8">
        <v>39833</v>
      </c>
      <c r="K112" s="9" t="s">
        <v>57</v>
      </c>
      <c r="L112" s="9" t="s">
        <v>58</v>
      </c>
    </row>
    <row r="113" spans="1:12" x14ac:dyDescent="0.25">
      <c r="A113" s="5">
        <v>0</v>
      </c>
      <c r="B113" s="6" t="s">
        <v>85</v>
      </c>
      <c r="C113" s="7">
        <v>50</v>
      </c>
      <c r="D113" s="7">
        <v>50</v>
      </c>
      <c r="E113" s="7">
        <v>6885</v>
      </c>
      <c r="F113" s="7">
        <v>73.287000000000006</v>
      </c>
      <c r="G113" s="7">
        <v>89.047530000000009</v>
      </c>
      <c r="H113" s="7">
        <v>1121.3999999999999</v>
      </c>
      <c r="I113" s="7">
        <v>244.46519999999998</v>
      </c>
      <c r="J113" s="5">
        <v>39828</v>
      </c>
      <c r="K113" s="6" t="s">
        <v>57</v>
      </c>
      <c r="L113" s="6" t="s">
        <v>58</v>
      </c>
    </row>
    <row r="114" spans="1:12" x14ac:dyDescent="0.25">
      <c r="A114" s="8">
        <v>0</v>
      </c>
      <c r="B114" s="9" t="s">
        <v>86</v>
      </c>
      <c r="C114" s="10">
        <v>50</v>
      </c>
      <c r="D114" s="10">
        <v>50</v>
      </c>
      <c r="E114" s="10">
        <v>6885</v>
      </c>
      <c r="F114" s="10">
        <v>45.569519999999997</v>
      </c>
      <c r="G114" s="10">
        <v>39.42351</v>
      </c>
      <c r="H114" s="10">
        <v>1110.1999999999998</v>
      </c>
      <c r="I114" s="10">
        <v>242.02359999999999</v>
      </c>
      <c r="J114" s="8">
        <v>39828</v>
      </c>
      <c r="K114" s="9" t="s">
        <v>57</v>
      </c>
      <c r="L114" s="9" t="s">
        <v>58</v>
      </c>
    </row>
    <row r="115" spans="1:12" x14ac:dyDescent="0.25">
      <c r="A115" s="5">
        <v>0</v>
      </c>
      <c r="B115" s="6" t="s">
        <v>87</v>
      </c>
      <c r="C115" s="7">
        <v>50</v>
      </c>
      <c r="D115" s="7">
        <v>50</v>
      </c>
      <c r="E115" s="7">
        <v>6502.5</v>
      </c>
      <c r="F115" s="7">
        <v>45.593999999999994</v>
      </c>
      <c r="G115" s="7">
        <v>102.86649000000001</v>
      </c>
      <c r="H115" s="7">
        <v>588.23440366972477</v>
      </c>
      <c r="I115" s="7">
        <v>256.47019999999998</v>
      </c>
      <c r="J115" s="5">
        <v>39833</v>
      </c>
      <c r="K115" s="6" t="s">
        <v>57</v>
      </c>
      <c r="L115" s="6" t="s">
        <v>58</v>
      </c>
    </row>
    <row r="116" spans="1:12" x14ac:dyDescent="0.25">
      <c r="A116" s="8">
        <v>0</v>
      </c>
      <c r="B116" s="9" t="s">
        <v>88</v>
      </c>
      <c r="C116" s="10">
        <v>50</v>
      </c>
      <c r="D116" s="10">
        <v>50</v>
      </c>
      <c r="E116" s="10">
        <v>6885</v>
      </c>
      <c r="F116" s="10">
        <v>64.922489999999996</v>
      </c>
      <c r="G116" s="10">
        <v>63.801000000000002</v>
      </c>
      <c r="H116" s="10">
        <v>542.23348623853201</v>
      </c>
      <c r="I116" s="10">
        <v>236.41379999999998</v>
      </c>
      <c r="J116" s="8">
        <v>39828</v>
      </c>
      <c r="K116" s="9" t="s">
        <v>57</v>
      </c>
      <c r="L116" s="9" t="s">
        <v>58</v>
      </c>
    </row>
    <row r="117" spans="1:12" x14ac:dyDescent="0.25">
      <c r="A117" s="5">
        <v>0</v>
      </c>
      <c r="B117" s="6" t="s">
        <v>89</v>
      </c>
      <c r="C117" s="7">
        <v>210</v>
      </c>
      <c r="D117" s="7">
        <v>210</v>
      </c>
      <c r="E117" s="7">
        <v>28917</v>
      </c>
      <c r="F117" s="7">
        <v>86.547509999999988</v>
      </c>
      <c r="G117" s="7">
        <v>225.13949999999997</v>
      </c>
      <c r="H117" s="7">
        <v>2271.5</v>
      </c>
      <c r="I117" s="7">
        <v>990.37399999999968</v>
      </c>
      <c r="J117" s="5">
        <v>39828</v>
      </c>
      <c r="K117" s="6" t="s">
        <v>57</v>
      </c>
      <c r="L117" s="6" t="s">
        <v>58</v>
      </c>
    </row>
    <row r="118" spans="1:12" x14ac:dyDescent="0.25">
      <c r="A118" s="8">
        <v>39823</v>
      </c>
      <c r="B118" s="9" t="s">
        <v>570</v>
      </c>
      <c r="C118" s="10">
        <v>279000</v>
      </c>
      <c r="D118" s="10">
        <v>279000</v>
      </c>
      <c r="E118" s="10">
        <v>129210.646284</v>
      </c>
      <c r="F118" s="10">
        <v>229.77999000000003</v>
      </c>
      <c r="G118" s="10">
        <v>819.24003000000005</v>
      </c>
      <c r="H118" s="10">
        <v>28420</v>
      </c>
      <c r="I118" s="10">
        <v>4405.0999999999995</v>
      </c>
      <c r="J118" s="8">
        <v>39825</v>
      </c>
      <c r="K118" s="9" t="s">
        <v>24</v>
      </c>
      <c r="L118" s="9" t="s">
        <v>64</v>
      </c>
    </row>
    <row r="119" spans="1:12" x14ac:dyDescent="0.25">
      <c r="A119" s="5">
        <v>39827</v>
      </c>
      <c r="B119" s="6" t="s">
        <v>571</v>
      </c>
      <c r="C119" s="7">
        <v>279000</v>
      </c>
      <c r="D119" s="7">
        <v>279000</v>
      </c>
      <c r="E119" s="7">
        <v>129210.646284</v>
      </c>
      <c r="F119" s="7">
        <v>146.29554000000002</v>
      </c>
      <c r="G119" s="7">
        <v>851.77701000000002</v>
      </c>
      <c r="H119" s="7">
        <v>16123.099999999999</v>
      </c>
      <c r="I119" s="7">
        <v>4998.1610000000001</v>
      </c>
      <c r="J119" s="5">
        <v>39827</v>
      </c>
      <c r="K119" s="6" t="s">
        <v>24</v>
      </c>
      <c r="L119" s="6" t="s">
        <v>63</v>
      </c>
    </row>
    <row r="120" spans="1:12" x14ac:dyDescent="0.25">
      <c r="A120" s="8">
        <v>39825</v>
      </c>
      <c r="B120" s="9" t="s">
        <v>572</v>
      </c>
      <c r="C120" s="10">
        <v>192000</v>
      </c>
      <c r="D120" s="10">
        <v>192000</v>
      </c>
      <c r="E120" s="10">
        <v>138125.30572799998</v>
      </c>
      <c r="F120" s="10">
        <v>199.46150999999998</v>
      </c>
      <c r="G120" s="10">
        <v>645.35553000000004</v>
      </c>
      <c r="H120" s="10">
        <v>25872.348736462089</v>
      </c>
      <c r="I120" s="10">
        <v>3583.3202999999994</v>
      </c>
      <c r="J120" s="8">
        <v>39832</v>
      </c>
      <c r="K120" s="9" t="s">
        <v>24</v>
      </c>
      <c r="L120" s="9" t="s">
        <v>64</v>
      </c>
    </row>
    <row r="121" spans="1:12" x14ac:dyDescent="0.25">
      <c r="A121" s="5">
        <v>0</v>
      </c>
      <c r="B121" s="6" t="s">
        <v>90</v>
      </c>
      <c r="C121" s="7">
        <v>100</v>
      </c>
      <c r="D121" s="7">
        <v>100</v>
      </c>
      <c r="E121" s="7">
        <v>44041.049999999996</v>
      </c>
      <c r="F121" s="7">
        <v>66.9375</v>
      </c>
      <c r="G121" s="7">
        <v>91.034999999999997</v>
      </c>
      <c r="H121" s="7">
        <v>2189.6</v>
      </c>
      <c r="I121" s="7">
        <v>477.33279999999996</v>
      </c>
      <c r="J121" s="5">
        <v>39833</v>
      </c>
      <c r="K121" s="6" t="s">
        <v>57</v>
      </c>
      <c r="L121" s="6" t="s">
        <v>58</v>
      </c>
    </row>
    <row r="122" spans="1:12" x14ac:dyDescent="0.25">
      <c r="A122" s="8">
        <v>0</v>
      </c>
      <c r="B122" s="9" t="s">
        <v>91</v>
      </c>
      <c r="C122" s="10">
        <v>50</v>
      </c>
      <c r="D122" s="10">
        <v>50</v>
      </c>
      <c r="E122" s="10">
        <v>18727.2</v>
      </c>
      <c r="F122" s="10">
        <v>51.96951</v>
      </c>
      <c r="G122" s="10">
        <v>44.267490000000002</v>
      </c>
      <c r="H122" s="10">
        <v>1072.8013761467889</v>
      </c>
      <c r="I122" s="10">
        <v>233.87069999999997</v>
      </c>
      <c r="J122" s="8">
        <v>39833</v>
      </c>
      <c r="K122" s="9" t="s">
        <v>57</v>
      </c>
      <c r="L122" s="9" t="s">
        <v>58</v>
      </c>
    </row>
    <row r="123" spans="1:12" x14ac:dyDescent="0.25">
      <c r="A123" s="5">
        <v>0</v>
      </c>
      <c r="B123" s="6" t="s">
        <v>92</v>
      </c>
      <c r="C123" s="7">
        <v>50</v>
      </c>
      <c r="D123" s="7">
        <v>50</v>
      </c>
      <c r="E123" s="7">
        <v>16830</v>
      </c>
      <c r="F123" s="7">
        <v>34.424999999999997</v>
      </c>
      <c r="G123" s="7">
        <v>46.92051</v>
      </c>
      <c r="H123" s="7">
        <v>534.09999999999991</v>
      </c>
      <c r="I123" s="7">
        <v>232.86759999999998</v>
      </c>
      <c r="J123" s="5">
        <v>39835</v>
      </c>
      <c r="K123" s="6" t="s">
        <v>57</v>
      </c>
      <c r="L123" s="6" t="s">
        <v>58</v>
      </c>
    </row>
    <row r="124" spans="1:12" x14ac:dyDescent="0.25">
      <c r="A124" s="8">
        <v>0</v>
      </c>
      <c r="B124" s="9" t="s">
        <v>93</v>
      </c>
      <c r="C124" s="10">
        <v>100</v>
      </c>
      <c r="D124" s="10">
        <v>100</v>
      </c>
      <c r="E124" s="10">
        <v>32130</v>
      </c>
      <c r="F124" s="10">
        <v>50.312519999999999</v>
      </c>
      <c r="G124" s="10">
        <v>91.188000000000002</v>
      </c>
      <c r="H124" s="10">
        <v>1086.3999999999999</v>
      </c>
      <c r="I124" s="10">
        <v>473.67039999999997</v>
      </c>
      <c r="J124" s="8">
        <v>39833</v>
      </c>
      <c r="K124" s="9" t="s">
        <v>57</v>
      </c>
      <c r="L124" s="9" t="s">
        <v>58</v>
      </c>
    </row>
    <row r="125" spans="1:12" x14ac:dyDescent="0.25">
      <c r="A125" s="5">
        <v>39825</v>
      </c>
      <c r="B125" s="6" t="s">
        <v>94</v>
      </c>
      <c r="C125" s="7">
        <v>120000</v>
      </c>
      <c r="D125" s="7">
        <v>120000</v>
      </c>
      <c r="E125" s="7">
        <v>6426</v>
      </c>
      <c r="F125" s="7">
        <v>51.816510000000008</v>
      </c>
      <c r="G125" s="7">
        <v>28.049489999999999</v>
      </c>
      <c r="H125" s="7">
        <v>349.30000000000007</v>
      </c>
      <c r="I125" s="7">
        <v>65.319099999999992</v>
      </c>
      <c r="J125" s="5">
        <v>39825</v>
      </c>
      <c r="K125" s="6" t="s">
        <v>24</v>
      </c>
      <c r="L125" s="6" t="s">
        <v>27</v>
      </c>
    </row>
    <row r="126" spans="1:12" x14ac:dyDescent="0.25">
      <c r="A126" s="8">
        <v>0</v>
      </c>
      <c r="B126" s="9" t="s">
        <v>95</v>
      </c>
      <c r="C126" s="10">
        <v>100</v>
      </c>
      <c r="D126" s="10">
        <v>100</v>
      </c>
      <c r="E126" s="10">
        <v>20655</v>
      </c>
      <c r="F126" s="10">
        <v>72.113489999999999</v>
      </c>
      <c r="G126" s="10">
        <v>108.70649999999999</v>
      </c>
      <c r="H126" s="10">
        <v>2170</v>
      </c>
      <c r="I126" s="10">
        <v>473.06</v>
      </c>
      <c r="J126" s="8">
        <v>39834</v>
      </c>
      <c r="K126" s="9" t="s">
        <v>57</v>
      </c>
      <c r="L126" s="9" t="s">
        <v>58</v>
      </c>
    </row>
    <row r="127" spans="1:12" x14ac:dyDescent="0.25">
      <c r="A127" s="5">
        <v>0</v>
      </c>
      <c r="B127" s="6" t="s">
        <v>96</v>
      </c>
      <c r="C127" s="7">
        <v>210</v>
      </c>
      <c r="D127" s="7">
        <v>210</v>
      </c>
      <c r="E127" s="7">
        <v>32130</v>
      </c>
      <c r="F127" s="7">
        <v>50.693489999999997</v>
      </c>
      <c r="G127" s="7">
        <v>177.60852</v>
      </c>
      <c r="H127" s="7">
        <v>2257.5</v>
      </c>
      <c r="I127" s="7">
        <v>984.26999999999987</v>
      </c>
      <c r="J127" s="5">
        <v>39836</v>
      </c>
      <c r="K127" s="6" t="s">
        <v>57</v>
      </c>
      <c r="L127" s="6" t="s">
        <v>58</v>
      </c>
    </row>
    <row r="128" spans="1:12" x14ac:dyDescent="0.25">
      <c r="A128" s="8">
        <v>0</v>
      </c>
      <c r="B128" s="9" t="s">
        <v>97</v>
      </c>
      <c r="C128" s="10">
        <v>10</v>
      </c>
      <c r="D128" s="10">
        <v>10</v>
      </c>
      <c r="E128" s="10">
        <v>15451.0875</v>
      </c>
      <c r="F128" s="10">
        <v>58.395510000000002</v>
      </c>
      <c r="G128" s="10">
        <v>100.16450999999999</v>
      </c>
      <c r="H128" s="10">
        <v>2115.4</v>
      </c>
      <c r="I128" s="10">
        <v>461.15719999999999</v>
      </c>
      <c r="J128" s="8">
        <v>39826</v>
      </c>
      <c r="K128" s="9" t="s">
        <v>57</v>
      </c>
      <c r="L128" s="9" t="s">
        <v>58</v>
      </c>
    </row>
    <row r="129" spans="1:12" x14ac:dyDescent="0.25">
      <c r="A129" s="5">
        <v>0</v>
      </c>
      <c r="B129" s="6" t="s">
        <v>98</v>
      </c>
      <c r="C129" s="7">
        <v>10</v>
      </c>
      <c r="D129" s="7">
        <v>10</v>
      </c>
      <c r="E129" s="7">
        <v>13158</v>
      </c>
      <c r="F129" s="7">
        <v>43.451999999999998</v>
      </c>
      <c r="G129" s="7">
        <v>87.898500000000013</v>
      </c>
      <c r="H129" s="7">
        <v>1081.4999999999998</v>
      </c>
      <c r="I129" s="7">
        <v>471.53399999999999</v>
      </c>
      <c r="J129" s="5">
        <v>39828</v>
      </c>
      <c r="K129" s="6" t="s">
        <v>57</v>
      </c>
      <c r="L129" s="6" t="s">
        <v>58</v>
      </c>
    </row>
    <row r="130" spans="1:12" x14ac:dyDescent="0.25">
      <c r="A130" s="8">
        <v>0</v>
      </c>
      <c r="B130" s="9" t="s">
        <v>99</v>
      </c>
      <c r="C130" s="10">
        <v>30</v>
      </c>
      <c r="D130" s="10">
        <v>30</v>
      </c>
      <c r="E130" s="10">
        <v>55080</v>
      </c>
      <c r="F130" s="10">
        <v>69.462000000000003</v>
      </c>
      <c r="G130" s="10">
        <v>303.09147000000002</v>
      </c>
      <c r="H130" s="10">
        <v>6484.7999999999984</v>
      </c>
      <c r="I130" s="10">
        <v>1413.6864</v>
      </c>
      <c r="J130" s="8">
        <v>39836</v>
      </c>
      <c r="K130" s="9" t="s">
        <v>57</v>
      </c>
      <c r="L130" s="9" t="s">
        <v>58</v>
      </c>
    </row>
    <row r="131" spans="1:12" x14ac:dyDescent="0.25">
      <c r="A131" s="5">
        <v>0</v>
      </c>
      <c r="B131" s="6" t="s">
        <v>100</v>
      </c>
      <c r="C131" s="7">
        <v>10</v>
      </c>
      <c r="D131" s="7">
        <v>10</v>
      </c>
      <c r="E131" s="7">
        <v>17595</v>
      </c>
      <c r="F131" s="7">
        <v>78.513480000000001</v>
      </c>
      <c r="G131" s="7">
        <v>93.662009999999995</v>
      </c>
      <c r="H131" s="7">
        <v>2152.7247706422017</v>
      </c>
      <c r="I131" s="7">
        <v>469.29399999999993</v>
      </c>
      <c r="J131" s="5">
        <v>39832</v>
      </c>
      <c r="K131" s="6" t="s">
        <v>57</v>
      </c>
      <c r="L131" s="6" t="s">
        <v>58</v>
      </c>
    </row>
    <row r="132" spans="1:12" x14ac:dyDescent="0.25">
      <c r="A132" s="8">
        <v>39827</v>
      </c>
      <c r="B132" s="9" t="s">
        <v>573</v>
      </c>
      <c r="C132" s="10">
        <v>176000</v>
      </c>
      <c r="D132" s="10">
        <v>24000</v>
      </c>
      <c r="E132" s="10">
        <v>24108.640847999999</v>
      </c>
      <c r="F132" s="10">
        <v>113.985</v>
      </c>
      <c r="G132" s="10">
        <v>78.362009999999998</v>
      </c>
      <c r="H132" s="10">
        <v>3877.9999999999995</v>
      </c>
      <c r="I132" s="10">
        <v>537.10300000000007</v>
      </c>
      <c r="J132" s="8">
        <v>39827</v>
      </c>
      <c r="K132" s="9" t="s">
        <v>24</v>
      </c>
      <c r="L132" s="9" t="s">
        <v>63</v>
      </c>
    </row>
    <row r="133" spans="1:12" x14ac:dyDescent="0.25">
      <c r="A133" s="5">
        <v>39827</v>
      </c>
      <c r="B133" s="6" t="s">
        <v>574</v>
      </c>
      <c r="C133" s="7">
        <v>252000</v>
      </c>
      <c r="D133" s="7">
        <v>24000</v>
      </c>
      <c r="E133" s="7">
        <v>24108.640847999999</v>
      </c>
      <c r="F133" s="7">
        <v>135.48150000000001</v>
      </c>
      <c r="G133" s="7">
        <v>75.1995</v>
      </c>
      <c r="H133" s="7">
        <v>3822.0000000000005</v>
      </c>
      <c r="I133" s="7">
        <v>529.34699999999998</v>
      </c>
      <c r="J133" s="5">
        <v>39827</v>
      </c>
      <c r="K133" s="6" t="s">
        <v>24</v>
      </c>
      <c r="L133" s="6" t="s">
        <v>63</v>
      </c>
    </row>
    <row r="134" spans="1:12" x14ac:dyDescent="0.25">
      <c r="A134" s="8">
        <v>0</v>
      </c>
      <c r="B134" s="9" t="s">
        <v>101</v>
      </c>
      <c r="C134" s="10">
        <v>15</v>
      </c>
      <c r="D134" s="10">
        <v>15</v>
      </c>
      <c r="E134" s="10">
        <v>6540.75</v>
      </c>
      <c r="F134" s="10">
        <v>98.12348999999999</v>
      </c>
      <c r="G134" s="10">
        <v>75.479489999999998</v>
      </c>
      <c r="H134" s="10">
        <v>1629.5999999999997</v>
      </c>
      <c r="I134" s="10">
        <v>203.69999999999996</v>
      </c>
      <c r="J134" s="8">
        <v>39826</v>
      </c>
      <c r="K134" s="9" t="s">
        <v>57</v>
      </c>
      <c r="L134" s="9" t="s">
        <v>60</v>
      </c>
    </row>
    <row r="135" spans="1:12" x14ac:dyDescent="0.25">
      <c r="A135" s="5">
        <v>0</v>
      </c>
      <c r="B135" s="6" t="s">
        <v>102</v>
      </c>
      <c r="C135" s="7">
        <v>15</v>
      </c>
      <c r="D135" s="7">
        <v>15</v>
      </c>
      <c r="E135" s="7">
        <v>10901.25</v>
      </c>
      <c r="F135" s="7">
        <v>56.151000000000003</v>
      </c>
      <c r="G135" s="7">
        <v>52.83549</v>
      </c>
      <c r="H135" s="7">
        <v>851.9</v>
      </c>
      <c r="I135" s="7">
        <v>212.97499999999999</v>
      </c>
      <c r="J135" s="5">
        <v>39826</v>
      </c>
      <c r="K135" s="6" t="s">
        <v>57</v>
      </c>
      <c r="L135" s="6" t="s">
        <v>60</v>
      </c>
    </row>
    <row r="136" spans="1:12" x14ac:dyDescent="0.25">
      <c r="A136" s="8">
        <v>39834</v>
      </c>
      <c r="B136" s="9" t="s">
        <v>103</v>
      </c>
      <c r="C136" s="10">
        <v>50</v>
      </c>
      <c r="D136" s="10">
        <v>50</v>
      </c>
      <c r="E136" s="10">
        <v>2601</v>
      </c>
      <c r="F136" s="10">
        <v>163.43001000000001</v>
      </c>
      <c r="G136" s="10">
        <v>8.3384999999999998</v>
      </c>
      <c r="H136" s="10">
        <v>130.20000000000002</v>
      </c>
      <c r="I136" s="10">
        <v>46.871999999999993</v>
      </c>
      <c r="J136" s="8">
        <v>39834</v>
      </c>
      <c r="K136" s="9" t="s">
        <v>57</v>
      </c>
      <c r="L136" s="9" t="s">
        <v>60</v>
      </c>
    </row>
    <row r="137" spans="1:12" x14ac:dyDescent="0.25">
      <c r="A137" s="5">
        <v>39832</v>
      </c>
      <c r="B137" s="6" t="s">
        <v>104</v>
      </c>
      <c r="C137" s="7">
        <v>54</v>
      </c>
      <c r="D137" s="7">
        <v>56</v>
      </c>
      <c r="E137" s="7">
        <v>58207.831264799999</v>
      </c>
      <c r="F137" s="7">
        <v>175.69449</v>
      </c>
      <c r="G137" s="7">
        <v>257.67800999999997</v>
      </c>
      <c r="H137" s="7">
        <v>6010.2</v>
      </c>
      <c r="I137" s="7">
        <v>1220.0706</v>
      </c>
      <c r="J137" s="5">
        <v>39833</v>
      </c>
      <c r="K137" s="6" t="s">
        <v>57</v>
      </c>
      <c r="L137" s="6" t="s">
        <v>60</v>
      </c>
    </row>
    <row r="138" spans="1:12" x14ac:dyDescent="0.25">
      <c r="A138" s="8">
        <v>39827</v>
      </c>
      <c r="B138" s="9" t="s">
        <v>105</v>
      </c>
      <c r="C138" s="10">
        <v>30</v>
      </c>
      <c r="D138" s="10">
        <v>0</v>
      </c>
      <c r="E138" s="10">
        <v>0</v>
      </c>
      <c r="F138" s="10">
        <v>0.27999000000000002</v>
      </c>
      <c r="G138" s="10">
        <v>0.17901</v>
      </c>
      <c r="H138" s="10">
        <v>35</v>
      </c>
      <c r="I138" s="10">
        <v>5.7749999999999995</v>
      </c>
      <c r="J138" s="8">
        <v>39827</v>
      </c>
      <c r="K138" s="9" t="s">
        <v>24</v>
      </c>
      <c r="L138" s="9" t="s">
        <v>55</v>
      </c>
    </row>
    <row r="139" spans="1:12" x14ac:dyDescent="0.25">
      <c r="A139" s="5">
        <v>39832</v>
      </c>
      <c r="B139" s="6" t="s">
        <v>106</v>
      </c>
      <c r="C139" s="7">
        <v>144000</v>
      </c>
      <c r="D139" s="7">
        <v>140000</v>
      </c>
      <c r="E139" s="7">
        <v>20563.2</v>
      </c>
      <c r="F139" s="7">
        <v>34.245990000000006</v>
      </c>
      <c r="G139" s="7">
        <v>200.3535</v>
      </c>
      <c r="H139" s="7">
        <v>1134</v>
      </c>
      <c r="I139" s="7">
        <v>374.21999999999991</v>
      </c>
      <c r="J139" s="5">
        <v>39832</v>
      </c>
      <c r="K139" s="6" t="s">
        <v>24</v>
      </c>
      <c r="L139" s="6" t="s">
        <v>55</v>
      </c>
    </row>
    <row r="140" spans="1:12" x14ac:dyDescent="0.25">
      <c r="A140" s="8">
        <v>39826</v>
      </c>
      <c r="B140" s="9" t="s">
        <v>107</v>
      </c>
      <c r="C140" s="10">
        <v>504000</v>
      </c>
      <c r="D140" s="10">
        <v>504000</v>
      </c>
      <c r="E140" s="10">
        <v>89449.919999999998</v>
      </c>
      <c r="F140" s="10">
        <v>225.24201000000002</v>
      </c>
      <c r="G140" s="10">
        <v>553.55552999999998</v>
      </c>
      <c r="H140" s="10">
        <v>20230</v>
      </c>
      <c r="I140" s="10">
        <v>3034.4999999999991</v>
      </c>
      <c r="J140" s="8">
        <v>39826</v>
      </c>
      <c r="K140" s="9" t="s">
        <v>24</v>
      </c>
      <c r="L140" s="9" t="s">
        <v>35</v>
      </c>
    </row>
    <row r="141" spans="1:12" x14ac:dyDescent="0.25">
      <c r="A141" s="5">
        <v>39828</v>
      </c>
      <c r="B141" s="6" t="s">
        <v>575</v>
      </c>
      <c r="C141" s="7">
        <v>31500</v>
      </c>
      <c r="D141" s="7">
        <v>31500</v>
      </c>
      <c r="E141" s="7">
        <v>9060.66</v>
      </c>
      <c r="F141" s="7">
        <v>46.870020000000004</v>
      </c>
      <c r="G141" s="7">
        <v>82.440989999999999</v>
      </c>
      <c r="H141" s="7">
        <v>1997.8000000000002</v>
      </c>
      <c r="I141" s="7">
        <v>284.68649999999997</v>
      </c>
      <c r="J141" s="5">
        <v>39828</v>
      </c>
      <c r="K141" s="6" t="s">
        <v>24</v>
      </c>
      <c r="L141" s="6" t="s">
        <v>64</v>
      </c>
    </row>
    <row r="142" spans="1:12" x14ac:dyDescent="0.25">
      <c r="A142" s="8">
        <v>39828</v>
      </c>
      <c r="B142" s="9" t="s">
        <v>576</v>
      </c>
      <c r="C142" s="10">
        <v>31500</v>
      </c>
      <c r="D142" s="10">
        <v>31500</v>
      </c>
      <c r="E142" s="10">
        <v>9060.66</v>
      </c>
      <c r="F142" s="10">
        <v>53.829990000000002</v>
      </c>
      <c r="G142" s="10">
        <v>57.604500000000002</v>
      </c>
      <c r="H142" s="10">
        <v>2160.2000000000003</v>
      </c>
      <c r="I142" s="10">
        <v>307.82849999999996</v>
      </c>
      <c r="J142" s="8">
        <v>39828</v>
      </c>
      <c r="K142" s="9" t="s">
        <v>24</v>
      </c>
      <c r="L142" s="9" t="s">
        <v>64</v>
      </c>
    </row>
    <row r="143" spans="1:12" x14ac:dyDescent="0.25">
      <c r="A143" s="5">
        <v>39828</v>
      </c>
      <c r="B143" s="6" t="s">
        <v>577</v>
      </c>
      <c r="C143" s="7">
        <v>21000</v>
      </c>
      <c r="D143" s="7">
        <v>21000</v>
      </c>
      <c r="E143" s="7">
        <v>6040.4400000000005</v>
      </c>
      <c r="F143" s="7">
        <v>29.349990000000005</v>
      </c>
      <c r="G143" s="7">
        <v>0</v>
      </c>
      <c r="H143" s="7">
        <v>1474.1999999999998</v>
      </c>
      <c r="I143" s="7">
        <v>210.0735</v>
      </c>
      <c r="J143" s="5">
        <v>39828</v>
      </c>
      <c r="K143" s="6" t="s">
        <v>24</v>
      </c>
      <c r="L143" s="6" t="s">
        <v>64</v>
      </c>
    </row>
    <row r="144" spans="1:12" x14ac:dyDescent="0.25">
      <c r="A144" s="8">
        <v>39831</v>
      </c>
      <c r="B144" s="9" t="s">
        <v>578</v>
      </c>
      <c r="C144" s="10">
        <v>18000</v>
      </c>
      <c r="D144" s="10">
        <v>18000</v>
      </c>
      <c r="E144" s="10">
        <v>5452.92</v>
      </c>
      <c r="F144" s="10">
        <v>286.46648999999996</v>
      </c>
      <c r="G144" s="10">
        <v>37.996020000000009</v>
      </c>
      <c r="H144" s="10">
        <v>702.79999999999984</v>
      </c>
      <c r="I144" s="10">
        <v>193.27</v>
      </c>
      <c r="J144" s="8">
        <v>39832</v>
      </c>
      <c r="K144" s="9" t="s">
        <v>24</v>
      </c>
      <c r="L144" s="9" t="s">
        <v>64</v>
      </c>
    </row>
    <row r="145" spans="1:12" x14ac:dyDescent="0.25">
      <c r="A145" s="5">
        <v>39828</v>
      </c>
      <c r="B145" s="6" t="s">
        <v>579</v>
      </c>
      <c r="C145" s="7">
        <v>21000</v>
      </c>
      <c r="D145" s="7">
        <v>21000</v>
      </c>
      <c r="E145" s="7">
        <v>6040.4400000000005</v>
      </c>
      <c r="F145" s="7">
        <v>119.72250000000003</v>
      </c>
      <c r="G145" s="7">
        <v>32.02749</v>
      </c>
      <c r="H145" s="7">
        <v>1668.8</v>
      </c>
      <c r="I145" s="7">
        <v>237.80399999999997</v>
      </c>
      <c r="J145" s="5">
        <v>39828</v>
      </c>
      <c r="K145" s="6" t="s">
        <v>24</v>
      </c>
      <c r="L145" s="6" t="s">
        <v>64</v>
      </c>
    </row>
    <row r="146" spans="1:12" x14ac:dyDescent="0.25">
      <c r="A146" s="8">
        <v>39825</v>
      </c>
      <c r="B146" s="9" t="s">
        <v>580</v>
      </c>
      <c r="C146" s="10">
        <v>112000</v>
      </c>
      <c r="D146" s="10">
        <v>112000</v>
      </c>
      <c r="E146" s="10">
        <v>19535.04</v>
      </c>
      <c r="F146" s="10">
        <v>148.10400000000001</v>
      </c>
      <c r="G146" s="10">
        <v>63.827010000000001</v>
      </c>
      <c r="H146" s="10">
        <v>1441.5729999999999</v>
      </c>
      <c r="I146" s="10">
        <v>288.31459999999998</v>
      </c>
      <c r="J146" s="8">
        <v>39826</v>
      </c>
      <c r="K146" s="9" t="s">
        <v>24</v>
      </c>
      <c r="L146" s="9" t="s">
        <v>27</v>
      </c>
    </row>
    <row r="147" spans="1:12" x14ac:dyDescent="0.25">
      <c r="A147" s="5">
        <v>39828</v>
      </c>
      <c r="B147" s="6" t="s">
        <v>581</v>
      </c>
      <c r="C147" s="7">
        <v>60000</v>
      </c>
      <c r="D147" s="7">
        <v>60000</v>
      </c>
      <c r="E147" s="7">
        <v>25551</v>
      </c>
      <c r="F147" s="7">
        <v>206.90649000000002</v>
      </c>
      <c r="G147" s="7">
        <v>74.893500000000003</v>
      </c>
      <c r="H147" s="7">
        <v>1317.4</v>
      </c>
      <c r="I147" s="7">
        <v>382.04599999999994</v>
      </c>
      <c r="J147" s="5">
        <v>39833</v>
      </c>
      <c r="K147" s="6" t="s">
        <v>24</v>
      </c>
      <c r="L147" s="6" t="s">
        <v>64</v>
      </c>
    </row>
    <row r="148" spans="1:12" x14ac:dyDescent="0.25">
      <c r="A148" s="8">
        <v>39826</v>
      </c>
      <c r="B148" s="9" t="s">
        <v>108</v>
      </c>
      <c r="C148" s="10">
        <v>10000</v>
      </c>
      <c r="D148" s="10">
        <v>10080</v>
      </c>
      <c r="E148" s="10">
        <v>9870.3359999999993</v>
      </c>
      <c r="F148" s="10">
        <v>145.29798000000002</v>
      </c>
      <c r="G148" s="10">
        <v>35.469990000000003</v>
      </c>
      <c r="H148" s="10">
        <v>561.4</v>
      </c>
      <c r="I148" s="10">
        <v>60.069800000000001</v>
      </c>
      <c r="J148" s="8">
        <v>39827</v>
      </c>
      <c r="K148" s="9" t="s">
        <v>24</v>
      </c>
      <c r="L148" s="9" t="s">
        <v>37</v>
      </c>
    </row>
    <row r="149" spans="1:12" x14ac:dyDescent="0.25">
      <c r="A149" s="5">
        <v>39833</v>
      </c>
      <c r="B149" s="6" t="s">
        <v>109</v>
      </c>
      <c r="C149" s="7">
        <v>2000</v>
      </c>
      <c r="D149" s="7">
        <v>2160</v>
      </c>
      <c r="E149" s="7">
        <v>1817.64</v>
      </c>
      <c r="F149" s="7">
        <v>45.849510000000002</v>
      </c>
      <c r="G149" s="7">
        <v>0</v>
      </c>
      <c r="H149" s="7">
        <v>197.39999999999998</v>
      </c>
      <c r="I149" s="7">
        <v>65.141999999999996</v>
      </c>
      <c r="J149" s="5">
        <v>39834</v>
      </c>
      <c r="K149" s="6" t="s">
        <v>24</v>
      </c>
      <c r="L149" s="6" t="s">
        <v>55</v>
      </c>
    </row>
    <row r="150" spans="1:12" x14ac:dyDescent="0.25">
      <c r="A150" s="8">
        <v>39828</v>
      </c>
      <c r="B150" s="9" t="s">
        <v>110</v>
      </c>
      <c r="C150" s="10">
        <v>40000</v>
      </c>
      <c r="D150" s="10">
        <v>40080</v>
      </c>
      <c r="E150" s="10">
        <v>23915.736000000001</v>
      </c>
      <c r="F150" s="10">
        <v>188.01251999999999</v>
      </c>
      <c r="G150" s="10">
        <v>61.582500000000003</v>
      </c>
      <c r="H150" s="10">
        <v>3161.5010000000002</v>
      </c>
      <c r="I150" s="10">
        <v>316.15010000000001</v>
      </c>
      <c r="J150" s="8">
        <v>39833</v>
      </c>
      <c r="K150" s="9" t="s">
        <v>24</v>
      </c>
      <c r="L150" s="9" t="s">
        <v>43</v>
      </c>
    </row>
    <row r="151" spans="1:12" x14ac:dyDescent="0.25">
      <c r="A151" s="5">
        <v>39833</v>
      </c>
      <c r="B151" s="6" t="s">
        <v>111</v>
      </c>
      <c r="C151" s="7">
        <v>40000</v>
      </c>
      <c r="D151" s="7">
        <v>40080</v>
      </c>
      <c r="E151" s="7">
        <v>23915.736000000001</v>
      </c>
      <c r="F151" s="7">
        <v>205.96248000000003</v>
      </c>
      <c r="G151" s="7">
        <v>67.829489999999993</v>
      </c>
      <c r="H151" s="7">
        <v>1276.2505000000001</v>
      </c>
      <c r="I151" s="7">
        <v>255.2501</v>
      </c>
      <c r="J151" s="5">
        <v>39833</v>
      </c>
      <c r="K151" s="6" t="s">
        <v>24</v>
      </c>
      <c r="L151" s="6" t="s">
        <v>43</v>
      </c>
    </row>
    <row r="152" spans="1:12" x14ac:dyDescent="0.25">
      <c r="A152" s="8">
        <v>39826</v>
      </c>
      <c r="B152" s="9" t="s">
        <v>112</v>
      </c>
      <c r="C152" s="10">
        <v>2000</v>
      </c>
      <c r="D152" s="10">
        <v>2000</v>
      </c>
      <c r="E152" s="10">
        <v>5661</v>
      </c>
      <c r="F152" s="10">
        <v>71.960490000000007</v>
      </c>
      <c r="G152" s="10">
        <v>53.370989999999992</v>
      </c>
      <c r="H152" s="10">
        <v>254.79999999999998</v>
      </c>
      <c r="I152" s="10">
        <v>111.0928</v>
      </c>
      <c r="J152" s="8">
        <v>39826</v>
      </c>
      <c r="K152" s="9" t="s">
        <v>57</v>
      </c>
      <c r="L152" s="9" t="s">
        <v>58</v>
      </c>
    </row>
    <row r="153" spans="1:12" x14ac:dyDescent="0.25">
      <c r="A153" s="5">
        <v>39832</v>
      </c>
      <c r="B153" s="6" t="s">
        <v>691</v>
      </c>
      <c r="C153" s="7">
        <v>30000</v>
      </c>
      <c r="D153" s="7">
        <v>30000</v>
      </c>
      <c r="E153" s="7">
        <v>22546.226879999998</v>
      </c>
      <c r="F153" s="7">
        <v>118.70199</v>
      </c>
      <c r="G153" s="7">
        <v>0</v>
      </c>
      <c r="H153" s="7">
        <v>3623.1999999999989</v>
      </c>
      <c r="I153" s="7">
        <v>498.18999999999994</v>
      </c>
      <c r="J153" s="5">
        <v>39833</v>
      </c>
      <c r="K153" s="6" t="s">
        <v>24</v>
      </c>
      <c r="L153" s="6" t="s">
        <v>64</v>
      </c>
    </row>
    <row r="154" spans="1:12" x14ac:dyDescent="0.25">
      <c r="A154" s="8">
        <v>39828</v>
      </c>
      <c r="B154" s="9" t="s">
        <v>594</v>
      </c>
      <c r="C154" s="10">
        <v>5000</v>
      </c>
      <c r="D154" s="10">
        <v>5100</v>
      </c>
      <c r="E154" s="10">
        <v>4408.6949999999997</v>
      </c>
      <c r="F154" s="10">
        <v>369.64646999999997</v>
      </c>
      <c r="G154" s="10">
        <v>33.404489999999996</v>
      </c>
      <c r="H154" s="10">
        <v>374.5</v>
      </c>
      <c r="I154" s="10">
        <v>89.88</v>
      </c>
      <c r="J154" s="8">
        <v>39828</v>
      </c>
      <c r="K154" s="9" t="s">
        <v>24</v>
      </c>
      <c r="L154" s="9" t="s">
        <v>43</v>
      </c>
    </row>
    <row r="155" spans="1:12" x14ac:dyDescent="0.25">
      <c r="A155" s="5">
        <v>39827</v>
      </c>
      <c r="B155" s="6" t="s">
        <v>595</v>
      </c>
      <c r="C155" s="7">
        <v>20000</v>
      </c>
      <c r="D155" s="7">
        <v>20000</v>
      </c>
      <c r="E155" s="7">
        <v>17595</v>
      </c>
      <c r="F155" s="7">
        <v>128.29049999999998</v>
      </c>
      <c r="G155" s="7">
        <v>0</v>
      </c>
      <c r="H155" s="7">
        <v>1747.1999999999998</v>
      </c>
      <c r="I155" s="7">
        <v>145.8912</v>
      </c>
      <c r="J155" s="5">
        <v>39832</v>
      </c>
      <c r="K155" s="6" t="s">
        <v>24</v>
      </c>
      <c r="L155" s="6" t="s">
        <v>37</v>
      </c>
    </row>
    <row r="156" spans="1:12" x14ac:dyDescent="0.25">
      <c r="A156" s="8">
        <v>39826</v>
      </c>
      <c r="B156" s="9" t="s">
        <v>596</v>
      </c>
      <c r="C156" s="10">
        <v>40000</v>
      </c>
      <c r="D156" s="10">
        <v>42000</v>
      </c>
      <c r="E156" s="10">
        <v>25382.7</v>
      </c>
      <c r="F156" s="10">
        <v>51.613020000000006</v>
      </c>
      <c r="G156" s="10">
        <v>157.99698000000001</v>
      </c>
      <c r="H156" s="10">
        <v>2218.3000000000002</v>
      </c>
      <c r="I156" s="10">
        <v>532.39199999999994</v>
      </c>
      <c r="J156" s="8">
        <v>39826</v>
      </c>
      <c r="K156" s="9" t="s">
        <v>24</v>
      </c>
      <c r="L156" s="9" t="s">
        <v>70</v>
      </c>
    </row>
    <row r="157" spans="1:12" x14ac:dyDescent="0.25">
      <c r="A157" s="5">
        <v>39827</v>
      </c>
      <c r="B157" s="6" t="s">
        <v>597</v>
      </c>
      <c r="C157" s="7">
        <v>10000</v>
      </c>
      <c r="D157" s="7">
        <v>11100</v>
      </c>
      <c r="E157" s="7">
        <v>11633.355000000001</v>
      </c>
      <c r="F157" s="7">
        <v>74.740499999999997</v>
      </c>
      <c r="G157" s="7">
        <v>0</v>
      </c>
      <c r="H157" s="7">
        <v>683.2</v>
      </c>
      <c r="I157" s="7">
        <v>163.96799999999999</v>
      </c>
      <c r="J157" s="5">
        <v>39828</v>
      </c>
      <c r="K157" s="6" t="s">
        <v>24</v>
      </c>
      <c r="L157" s="6" t="s">
        <v>35</v>
      </c>
    </row>
    <row r="158" spans="1:12" x14ac:dyDescent="0.25">
      <c r="A158" s="8">
        <v>39825</v>
      </c>
      <c r="B158" s="9" t="s">
        <v>598</v>
      </c>
      <c r="C158" s="10">
        <v>5000</v>
      </c>
      <c r="D158" s="10">
        <v>5000</v>
      </c>
      <c r="E158" s="10">
        <v>4551.75</v>
      </c>
      <c r="F158" s="10">
        <v>231.15699000000001</v>
      </c>
      <c r="G158" s="10">
        <v>28.840500000000002</v>
      </c>
      <c r="H158" s="10">
        <v>699.99999999999989</v>
      </c>
      <c r="I158" s="10">
        <v>58.449999999999996</v>
      </c>
      <c r="J158" s="8">
        <v>39826</v>
      </c>
      <c r="K158" s="9" t="s">
        <v>24</v>
      </c>
      <c r="L158" s="9" t="s">
        <v>27</v>
      </c>
    </row>
    <row r="159" spans="1:12" x14ac:dyDescent="0.25">
      <c r="A159" s="5">
        <v>39826</v>
      </c>
      <c r="B159" s="6" t="s">
        <v>599</v>
      </c>
      <c r="C159" s="7">
        <v>5000</v>
      </c>
      <c r="D159" s="7">
        <v>3900</v>
      </c>
      <c r="E159" s="7">
        <v>3371.355</v>
      </c>
      <c r="F159" s="7">
        <v>5.0229900000000001</v>
      </c>
      <c r="G159" s="7">
        <v>39.015000000000001</v>
      </c>
      <c r="H159" s="7">
        <v>260.39999999999992</v>
      </c>
      <c r="I159" s="7">
        <v>42.966000000000001</v>
      </c>
      <c r="J159" s="5">
        <v>39827</v>
      </c>
      <c r="K159" s="6" t="s">
        <v>24</v>
      </c>
      <c r="L159" s="6" t="s">
        <v>55</v>
      </c>
    </row>
    <row r="160" spans="1:12" x14ac:dyDescent="0.25">
      <c r="A160" s="8">
        <v>39826</v>
      </c>
      <c r="B160" s="9" t="s">
        <v>600</v>
      </c>
      <c r="C160" s="10">
        <v>5000</v>
      </c>
      <c r="D160" s="10">
        <v>5400</v>
      </c>
      <c r="E160" s="10">
        <v>4668.03</v>
      </c>
      <c r="F160" s="10">
        <v>7.6500000000000012E-2</v>
      </c>
      <c r="G160" s="10">
        <v>31.059000000000001</v>
      </c>
      <c r="H160" s="10">
        <v>253.39999999999998</v>
      </c>
      <c r="I160" s="10">
        <v>41.811</v>
      </c>
      <c r="J160" s="8">
        <v>39827</v>
      </c>
      <c r="K160" s="9" t="s">
        <v>24</v>
      </c>
      <c r="L160" s="9" t="s">
        <v>55</v>
      </c>
    </row>
    <row r="161" spans="1:12" x14ac:dyDescent="0.25">
      <c r="A161" s="5">
        <v>39828</v>
      </c>
      <c r="B161" s="6" t="s">
        <v>601</v>
      </c>
      <c r="C161" s="7">
        <v>5000</v>
      </c>
      <c r="D161" s="7">
        <v>5010</v>
      </c>
      <c r="E161" s="7">
        <v>4330.8945000000003</v>
      </c>
      <c r="F161" s="7">
        <v>4.2579900000000004</v>
      </c>
      <c r="G161" s="7">
        <v>28.611000000000001</v>
      </c>
      <c r="H161" s="7">
        <v>302.39999999999998</v>
      </c>
      <c r="I161" s="7">
        <v>49.896000000000001</v>
      </c>
      <c r="J161" s="5">
        <v>39832</v>
      </c>
      <c r="K161" s="6" t="s">
        <v>24</v>
      </c>
      <c r="L161" s="6" t="s">
        <v>55</v>
      </c>
    </row>
    <row r="162" spans="1:12" x14ac:dyDescent="0.25">
      <c r="A162" s="8">
        <v>39828</v>
      </c>
      <c r="B162" s="9" t="s">
        <v>602</v>
      </c>
      <c r="C162" s="10">
        <v>120000</v>
      </c>
      <c r="D162" s="10">
        <v>120000</v>
      </c>
      <c r="E162" s="10">
        <v>57834</v>
      </c>
      <c r="F162" s="10">
        <v>551.46402</v>
      </c>
      <c r="G162" s="10">
        <v>191.07252000000003</v>
      </c>
      <c r="H162" s="10">
        <v>4822.9999999999991</v>
      </c>
      <c r="I162" s="10">
        <v>803.02949999999987</v>
      </c>
      <c r="J162" s="8">
        <v>39828</v>
      </c>
      <c r="K162" s="9" t="s">
        <v>24</v>
      </c>
      <c r="L162" s="9" t="s">
        <v>35</v>
      </c>
    </row>
    <row r="163" spans="1:12" x14ac:dyDescent="0.25">
      <c r="A163" s="5">
        <v>39826</v>
      </c>
      <c r="B163" s="6" t="s">
        <v>603</v>
      </c>
      <c r="C163" s="7">
        <v>10000</v>
      </c>
      <c r="D163" s="7">
        <v>10800</v>
      </c>
      <c r="E163" s="7">
        <v>9336.06</v>
      </c>
      <c r="F163" s="7">
        <v>9.6634799999999998</v>
      </c>
      <c r="G163" s="7">
        <v>37.332000000000001</v>
      </c>
      <c r="H163" s="7">
        <v>505.4</v>
      </c>
      <c r="I163" s="7">
        <v>83.390999999999991</v>
      </c>
      <c r="J163" s="5">
        <v>39827</v>
      </c>
      <c r="K163" s="6" t="s">
        <v>24</v>
      </c>
      <c r="L163" s="6" t="s">
        <v>55</v>
      </c>
    </row>
    <row r="164" spans="1:12" x14ac:dyDescent="0.25">
      <c r="A164" s="8">
        <v>39832</v>
      </c>
      <c r="B164" s="9" t="s">
        <v>604</v>
      </c>
      <c r="C164" s="10">
        <v>10000</v>
      </c>
      <c r="D164" s="10">
        <v>10400</v>
      </c>
      <c r="E164" s="10">
        <v>12968.28</v>
      </c>
      <c r="F164" s="10">
        <v>52.273979999999995</v>
      </c>
      <c r="G164" s="10">
        <v>57.501989999999999</v>
      </c>
      <c r="H164" s="10">
        <v>644</v>
      </c>
      <c r="I164" s="10">
        <v>106.26</v>
      </c>
      <c r="J164" s="8">
        <v>39833</v>
      </c>
      <c r="K164" s="9" t="s">
        <v>24</v>
      </c>
      <c r="L164" s="9" t="s">
        <v>55</v>
      </c>
    </row>
    <row r="165" spans="1:12" x14ac:dyDescent="0.25">
      <c r="A165" s="5">
        <v>39826</v>
      </c>
      <c r="B165" s="6" t="s">
        <v>605</v>
      </c>
      <c r="C165" s="7">
        <v>10000</v>
      </c>
      <c r="D165" s="7">
        <v>10200</v>
      </c>
      <c r="E165" s="7">
        <v>10612.079999999998</v>
      </c>
      <c r="F165" s="7">
        <v>18.565020000000001</v>
      </c>
      <c r="G165" s="7">
        <v>46.664999999999999</v>
      </c>
      <c r="H165" s="7">
        <v>518</v>
      </c>
      <c r="I165" s="7">
        <v>85.469999999999985</v>
      </c>
      <c r="J165" s="5">
        <v>39827</v>
      </c>
      <c r="K165" s="6" t="s">
        <v>24</v>
      </c>
      <c r="L165" s="6" t="s">
        <v>55</v>
      </c>
    </row>
    <row r="166" spans="1:12" x14ac:dyDescent="0.25">
      <c r="A166" s="8">
        <v>39828</v>
      </c>
      <c r="B166" s="9" t="s">
        <v>501</v>
      </c>
      <c r="C166" s="10">
        <v>50000</v>
      </c>
      <c r="D166" s="10">
        <v>50000</v>
      </c>
      <c r="E166" s="10">
        <v>22797</v>
      </c>
      <c r="F166" s="10">
        <v>494.92746000000005</v>
      </c>
      <c r="G166" s="10">
        <v>283.17698999999999</v>
      </c>
      <c r="H166" s="10">
        <v>3585.3999999999996</v>
      </c>
      <c r="I166" s="10">
        <v>383.63780000000003</v>
      </c>
      <c r="J166" s="8">
        <v>39834</v>
      </c>
      <c r="K166" s="9" t="s">
        <v>24</v>
      </c>
      <c r="L166" s="9" t="s">
        <v>33</v>
      </c>
    </row>
    <row r="167" spans="1:12" x14ac:dyDescent="0.25">
      <c r="A167" s="5">
        <v>39849</v>
      </c>
      <c r="B167" s="6" t="s">
        <v>113</v>
      </c>
      <c r="C167" s="7">
        <v>50</v>
      </c>
      <c r="D167" s="7">
        <v>500</v>
      </c>
      <c r="E167" s="7">
        <v>2677.5</v>
      </c>
      <c r="F167" s="7">
        <v>0.15300000000000002</v>
      </c>
      <c r="G167" s="7">
        <v>5.2280099999999994</v>
      </c>
      <c r="H167" s="7">
        <v>82.6</v>
      </c>
      <c r="I167" s="7">
        <v>13.628999999999998</v>
      </c>
      <c r="J167" s="5">
        <v>39853</v>
      </c>
      <c r="K167" s="6" t="s">
        <v>24</v>
      </c>
      <c r="L167" s="6" t="s">
        <v>55</v>
      </c>
    </row>
    <row r="168" spans="1:12" x14ac:dyDescent="0.25">
      <c r="A168" s="8">
        <v>39849</v>
      </c>
      <c r="B168" s="9" t="s">
        <v>114</v>
      </c>
      <c r="C168" s="10">
        <v>50</v>
      </c>
      <c r="D168" s="10">
        <v>500</v>
      </c>
      <c r="E168" s="10">
        <v>2677.5</v>
      </c>
      <c r="F168" s="10">
        <v>0.12699000000000002</v>
      </c>
      <c r="G168" s="10">
        <v>6.4520099999999996</v>
      </c>
      <c r="H168" s="10">
        <v>48.999999999999986</v>
      </c>
      <c r="I168" s="10">
        <v>8.0849999999999991</v>
      </c>
      <c r="J168" s="8">
        <v>39853</v>
      </c>
      <c r="K168" s="9" t="s">
        <v>24</v>
      </c>
      <c r="L168" s="9" t="s">
        <v>55</v>
      </c>
    </row>
    <row r="169" spans="1:12" x14ac:dyDescent="0.25">
      <c r="A169" s="5">
        <v>39849</v>
      </c>
      <c r="B169" s="6" t="s">
        <v>115</v>
      </c>
      <c r="C169" s="7">
        <v>50</v>
      </c>
      <c r="D169" s="7">
        <v>500</v>
      </c>
      <c r="E169" s="7">
        <v>2677.5</v>
      </c>
      <c r="F169" s="7">
        <v>2.9314800000000001</v>
      </c>
      <c r="G169" s="7">
        <v>16.65099</v>
      </c>
      <c r="H169" s="7">
        <v>32.199999999999996</v>
      </c>
      <c r="I169" s="7">
        <v>10.625999999999999</v>
      </c>
      <c r="J169" s="5">
        <v>39853</v>
      </c>
      <c r="K169" s="6" t="s">
        <v>24</v>
      </c>
      <c r="L169" s="6" t="s">
        <v>55</v>
      </c>
    </row>
    <row r="170" spans="1:12" x14ac:dyDescent="0.25">
      <c r="A170" s="8">
        <v>39852</v>
      </c>
      <c r="B170" s="9" t="s">
        <v>116</v>
      </c>
      <c r="C170" s="10">
        <v>50</v>
      </c>
      <c r="D170" s="10">
        <v>500</v>
      </c>
      <c r="E170" s="10">
        <v>2677.5</v>
      </c>
      <c r="F170" s="10">
        <v>0.12699000000000002</v>
      </c>
      <c r="G170" s="10">
        <v>10.37799</v>
      </c>
      <c r="H170" s="10">
        <v>23.799999999999997</v>
      </c>
      <c r="I170" s="10">
        <v>7.8540000000000001</v>
      </c>
      <c r="J170" s="8">
        <v>39853</v>
      </c>
      <c r="K170" s="9" t="s">
        <v>24</v>
      </c>
      <c r="L170" s="9" t="s">
        <v>55</v>
      </c>
    </row>
    <row r="171" spans="1:12" x14ac:dyDescent="0.25">
      <c r="A171" s="5">
        <v>39849</v>
      </c>
      <c r="B171" s="6" t="s">
        <v>117</v>
      </c>
      <c r="C171" s="7">
        <v>50</v>
      </c>
      <c r="D171" s="7">
        <v>500</v>
      </c>
      <c r="E171" s="7">
        <v>2677.5</v>
      </c>
      <c r="F171" s="7">
        <v>0.12699000000000002</v>
      </c>
      <c r="G171" s="7">
        <v>4.5135000000000005</v>
      </c>
      <c r="H171" s="7">
        <v>23.099999999999998</v>
      </c>
      <c r="I171" s="7">
        <v>7.6230000000000002</v>
      </c>
      <c r="J171" s="5">
        <v>39853</v>
      </c>
      <c r="K171" s="6" t="s">
        <v>24</v>
      </c>
      <c r="L171" s="6" t="s">
        <v>55</v>
      </c>
    </row>
    <row r="172" spans="1:12" x14ac:dyDescent="0.25">
      <c r="A172" s="8">
        <v>39849</v>
      </c>
      <c r="B172" s="9" t="s">
        <v>118</v>
      </c>
      <c r="C172" s="10">
        <v>50</v>
      </c>
      <c r="D172" s="10">
        <v>500</v>
      </c>
      <c r="E172" s="10">
        <v>2677.5</v>
      </c>
      <c r="F172" s="10">
        <v>0.20349</v>
      </c>
      <c r="G172" s="10">
        <v>4.8699899999999996</v>
      </c>
      <c r="H172" s="10">
        <v>28</v>
      </c>
      <c r="I172" s="10">
        <v>9.2399999999999984</v>
      </c>
      <c r="J172" s="8">
        <v>39853</v>
      </c>
      <c r="K172" s="9" t="s">
        <v>24</v>
      </c>
      <c r="L172" s="9" t="s">
        <v>55</v>
      </c>
    </row>
    <row r="173" spans="1:12" x14ac:dyDescent="0.25">
      <c r="A173" s="5">
        <v>39832</v>
      </c>
      <c r="B173" s="6" t="s">
        <v>119</v>
      </c>
      <c r="C173" s="7">
        <v>15000</v>
      </c>
      <c r="D173" s="7">
        <v>15000</v>
      </c>
      <c r="E173" s="7">
        <v>5049</v>
      </c>
      <c r="F173" s="7">
        <v>13.464000000000002</v>
      </c>
      <c r="G173" s="7">
        <v>16.31898</v>
      </c>
      <c r="H173" s="7">
        <v>247.79999999999998</v>
      </c>
      <c r="I173" s="7">
        <v>40.887</v>
      </c>
      <c r="J173" s="5">
        <v>39832</v>
      </c>
      <c r="K173" s="6" t="s">
        <v>24</v>
      </c>
      <c r="L173" s="6" t="s">
        <v>55</v>
      </c>
    </row>
    <row r="174" spans="1:12" x14ac:dyDescent="0.25">
      <c r="A174" s="8">
        <v>39841</v>
      </c>
      <c r="B174" s="9" t="s">
        <v>120</v>
      </c>
      <c r="C174" s="10">
        <v>15000</v>
      </c>
      <c r="D174" s="10">
        <v>15000</v>
      </c>
      <c r="E174" s="10">
        <v>16753.5</v>
      </c>
      <c r="F174" s="10">
        <v>249.66999000000004</v>
      </c>
      <c r="G174" s="10">
        <v>79.177499999999995</v>
      </c>
      <c r="H174" s="10">
        <v>3151.3999999999996</v>
      </c>
      <c r="I174" s="10">
        <v>504.22399999999993</v>
      </c>
      <c r="J174" s="8">
        <v>39842</v>
      </c>
      <c r="K174" s="9" t="s">
        <v>24</v>
      </c>
      <c r="L174" s="9" t="s">
        <v>35</v>
      </c>
    </row>
    <row r="175" spans="1:12" x14ac:dyDescent="0.25">
      <c r="A175" s="5">
        <v>39841</v>
      </c>
      <c r="B175" s="6" t="s">
        <v>121</v>
      </c>
      <c r="C175" s="7">
        <v>15000</v>
      </c>
      <c r="D175" s="7">
        <v>15000</v>
      </c>
      <c r="E175" s="7">
        <v>16753.5</v>
      </c>
      <c r="F175" s="7">
        <v>266.80751999999995</v>
      </c>
      <c r="G175" s="7">
        <v>89.249489999999994</v>
      </c>
      <c r="H175" s="7">
        <v>1283.8</v>
      </c>
      <c r="I175" s="7">
        <v>410.81599999999997</v>
      </c>
      <c r="J175" s="5">
        <v>39842</v>
      </c>
      <c r="K175" s="6" t="s">
        <v>24</v>
      </c>
      <c r="L175" s="6" t="s">
        <v>35</v>
      </c>
    </row>
    <row r="176" spans="1:12" x14ac:dyDescent="0.25">
      <c r="A176" s="8">
        <v>39841</v>
      </c>
      <c r="B176" s="9" t="s">
        <v>122</v>
      </c>
      <c r="C176" s="10">
        <v>15000</v>
      </c>
      <c r="D176" s="10">
        <v>15000</v>
      </c>
      <c r="E176" s="10">
        <v>16753.5</v>
      </c>
      <c r="F176" s="10">
        <v>143.00451000000001</v>
      </c>
      <c r="G176" s="10">
        <v>71.833500000000001</v>
      </c>
      <c r="H176" s="10">
        <v>2450.5249999999996</v>
      </c>
      <c r="I176" s="10">
        <v>392.084</v>
      </c>
      <c r="J176" s="8">
        <v>39842</v>
      </c>
      <c r="K176" s="9" t="s">
        <v>24</v>
      </c>
      <c r="L176" s="9" t="s">
        <v>35</v>
      </c>
    </row>
    <row r="177" spans="1:12" x14ac:dyDescent="0.25">
      <c r="A177" s="5">
        <v>39841</v>
      </c>
      <c r="B177" s="6" t="s">
        <v>123</v>
      </c>
      <c r="C177" s="7">
        <v>15000</v>
      </c>
      <c r="D177" s="7">
        <v>15000</v>
      </c>
      <c r="E177" s="7">
        <v>16753.5</v>
      </c>
      <c r="F177" s="7">
        <v>414.70496999999995</v>
      </c>
      <c r="G177" s="7">
        <v>78.845489999999998</v>
      </c>
      <c r="H177" s="7">
        <v>1354.5</v>
      </c>
      <c r="I177" s="7">
        <v>433.44</v>
      </c>
      <c r="J177" s="5">
        <v>39842</v>
      </c>
      <c r="K177" s="6" t="s">
        <v>24</v>
      </c>
      <c r="L177" s="6" t="s">
        <v>35</v>
      </c>
    </row>
    <row r="178" spans="1:12" x14ac:dyDescent="0.25">
      <c r="A178" s="8">
        <v>39828</v>
      </c>
      <c r="B178" s="9" t="s">
        <v>502</v>
      </c>
      <c r="C178" s="10">
        <v>150000</v>
      </c>
      <c r="D178" s="10">
        <v>150000</v>
      </c>
      <c r="E178" s="10">
        <v>49342.5</v>
      </c>
      <c r="F178" s="10">
        <v>183.67650000000003</v>
      </c>
      <c r="G178" s="10">
        <v>160.77851999999999</v>
      </c>
      <c r="H178" s="10">
        <v>4146.8</v>
      </c>
      <c r="I178" s="10">
        <v>1078.1679999999997</v>
      </c>
      <c r="J178" s="8">
        <v>39828</v>
      </c>
      <c r="K178" s="9" t="s">
        <v>24</v>
      </c>
      <c r="L178" s="9" t="s">
        <v>35</v>
      </c>
    </row>
    <row r="179" spans="1:12" x14ac:dyDescent="0.25">
      <c r="A179" s="5">
        <v>39828</v>
      </c>
      <c r="B179" s="6" t="s">
        <v>503</v>
      </c>
      <c r="C179" s="7">
        <v>105000</v>
      </c>
      <c r="D179" s="7">
        <v>105000</v>
      </c>
      <c r="E179" s="7">
        <v>51729.3</v>
      </c>
      <c r="F179" s="7">
        <v>142.18749000000003</v>
      </c>
      <c r="G179" s="7">
        <v>189.10953000000001</v>
      </c>
      <c r="H179" s="7">
        <v>7070.0000000000009</v>
      </c>
      <c r="I179" s="7">
        <v>1060.5</v>
      </c>
      <c r="J179" s="5">
        <v>39832</v>
      </c>
      <c r="K179" s="6" t="s">
        <v>24</v>
      </c>
      <c r="L179" s="6" t="s">
        <v>35</v>
      </c>
    </row>
    <row r="180" spans="1:12" x14ac:dyDescent="0.25">
      <c r="A180" s="8">
        <v>39828</v>
      </c>
      <c r="B180" s="9" t="s">
        <v>504</v>
      </c>
      <c r="C180" s="10">
        <v>64000</v>
      </c>
      <c r="D180" s="10">
        <v>64000</v>
      </c>
      <c r="E180" s="10">
        <v>11260.800000000001</v>
      </c>
      <c r="F180" s="10">
        <v>199.66499999999999</v>
      </c>
      <c r="G180" s="10">
        <v>144.76401000000001</v>
      </c>
      <c r="H180" s="10">
        <v>1956.5000000000002</v>
      </c>
      <c r="I180" s="10">
        <v>326.73549999999994</v>
      </c>
      <c r="J180" s="8">
        <v>39832</v>
      </c>
      <c r="K180" s="9" t="s">
        <v>24</v>
      </c>
      <c r="L180" s="9" t="s">
        <v>33</v>
      </c>
    </row>
    <row r="181" spans="1:12" x14ac:dyDescent="0.25">
      <c r="A181" s="5">
        <v>39828</v>
      </c>
      <c r="B181" s="6" t="s">
        <v>124</v>
      </c>
      <c r="C181" s="7">
        <v>16000</v>
      </c>
      <c r="D181" s="7">
        <v>16000</v>
      </c>
      <c r="E181" s="7">
        <v>6315.84</v>
      </c>
      <c r="F181" s="7">
        <v>79.380989999999997</v>
      </c>
      <c r="G181" s="7">
        <v>22.593509999999998</v>
      </c>
      <c r="H181" s="7">
        <v>324.79999999999995</v>
      </c>
      <c r="I181" s="7">
        <v>32.479999999999997</v>
      </c>
      <c r="J181" s="5">
        <v>39832</v>
      </c>
      <c r="K181" s="6" t="s">
        <v>24</v>
      </c>
      <c r="L181" s="6" t="s">
        <v>70</v>
      </c>
    </row>
    <row r="182" spans="1:12" x14ac:dyDescent="0.25">
      <c r="A182" s="8">
        <v>39839</v>
      </c>
      <c r="B182" s="9" t="s">
        <v>125</v>
      </c>
      <c r="C182" s="10">
        <v>30000</v>
      </c>
      <c r="D182" s="10">
        <v>30080</v>
      </c>
      <c r="E182" s="10">
        <v>39809.375999999997</v>
      </c>
      <c r="F182" s="10">
        <v>131.12100000000001</v>
      </c>
      <c r="G182" s="10">
        <v>253.5975</v>
      </c>
      <c r="H182" s="10">
        <v>3193.1883720930227</v>
      </c>
      <c r="I182" s="10">
        <v>823.84260000000006</v>
      </c>
      <c r="J182" s="8">
        <v>39840</v>
      </c>
      <c r="K182" s="9" t="s">
        <v>24</v>
      </c>
      <c r="L182" s="9" t="s">
        <v>37</v>
      </c>
    </row>
    <row r="183" spans="1:12" x14ac:dyDescent="0.25">
      <c r="A183" s="5">
        <v>39840</v>
      </c>
      <c r="B183" s="6" t="s">
        <v>126</v>
      </c>
      <c r="C183" s="7">
        <v>30000</v>
      </c>
      <c r="D183" s="7">
        <v>30000</v>
      </c>
      <c r="E183" s="7">
        <v>41998.5</v>
      </c>
      <c r="F183" s="7">
        <v>134.05400999999998</v>
      </c>
      <c r="G183" s="7">
        <v>241.07597999999996</v>
      </c>
      <c r="H183" s="7">
        <v>8077.9999999999991</v>
      </c>
      <c r="I183" s="7">
        <v>807.8</v>
      </c>
      <c r="J183" s="5">
        <v>39841</v>
      </c>
      <c r="K183" s="6" t="s">
        <v>24</v>
      </c>
      <c r="L183" s="6" t="s">
        <v>64</v>
      </c>
    </row>
    <row r="184" spans="1:12" x14ac:dyDescent="0.25">
      <c r="A184" s="8">
        <v>39832</v>
      </c>
      <c r="B184" s="9" t="s">
        <v>127</v>
      </c>
      <c r="C184" s="10">
        <v>100000</v>
      </c>
      <c r="D184" s="10">
        <v>100000</v>
      </c>
      <c r="E184" s="10">
        <v>19890</v>
      </c>
      <c r="F184" s="10">
        <v>192.22002000000001</v>
      </c>
      <c r="G184" s="10">
        <v>69.792479999999998</v>
      </c>
      <c r="H184" s="10">
        <v>1004.7006369426749</v>
      </c>
      <c r="I184" s="10">
        <v>315.476</v>
      </c>
      <c r="J184" s="8">
        <v>39833</v>
      </c>
      <c r="K184" s="9" t="s">
        <v>24</v>
      </c>
      <c r="L184" s="9" t="s">
        <v>33</v>
      </c>
    </row>
    <row r="185" spans="1:12" x14ac:dyDescent="0.25">
      <c r="A185" s="5">
        <v>39832</v>
      </c>
      <c r="B185" s="6" t="s">
        <v>128</v>
      </c>
      <c r="C185" s="7">
        <v>100000</v>
      </c>
      <c r="D185" s="7">
        <v>100000</v>
      </c>
      <c r="E185" s="7">
        <v>30600</v>
      </c>
      <c r="F185" s="7">
        <v>140.27499</v>
      </c>
      <c r="G185" s="7">
        <v>101.8215</v>
      </c>
      <c r="H185" s="7">
        <v>1666</v>
      </c>
      <c r="I185" s="7">
        <v>516.46</v>
      </c>
      <c r="J185" s="5">
        <v>39833</v>
      </c>
      <c r="K185" s="6" t="s">
        <v>24</v>
      </c>
      <c r="L185" s="6" t="s">
        <v>33</v>
      </c>
    </row>
    <row r="186" spans="1:12" x14ac:dyDescent="0.25">
      <c r="A186" s="8">
        <v>0</v>
      </c>
      <c r="B186" s="9" t="s">
        <v>129</v>
      </c>
      <c r="C186" s="10">
        <v>20</v>
      </c>
      <c r="D186" s="10">
        <v>20</v>
      </c>
      <c r="E186" s="10">
        <v>18360</v>
      </c>
      <c r="F186" s="10">
        <v>420.00794999999999</v>
      </c>
      <c r="G186" s="10">
        <v>27.819990000000001</v>
      </c>
      <c r="H186" s="10">
        <v>2391.2000000000003</v>
      </c>
      <c r="I186" s="10">
        <v>521.28160000000003</v>
      </c>
      <c r="J186" s="8">
        <v>39834</v>
      </c>
      <c r="K186" s="9" t="s">
        <v>57</v>
      </c>
      <c r="L186" s="9" t="s">
        <v>58</v>
      </c>
    </row>
    <row r="187" spans="1:12" x14ac:dyDescent="0.25">
      <c r="A187" s="5">
        <v>39840</v>
      </c>
      <c r="B187" s="6" t="s">
        <v>130</v>
      </c>
      <c r="C187" s="7">
        <v>30000</v>
      </c>
      <c r="D187" s="7">
        <v>43240</v>
      </c>
      <c r="E187" s="7">
        <v>57225.977999999996</v>
      </c>
      <c r="F187" s="7">
        <v>158.202</v>
      </c>
      <c r="G187" s="7">
        <v>294.31997999999999</v>
      </c>
      <c r="H187" s="7">
        <v>3555.2999999999997</v>
      </c>
      <c r="I187" s="7">
        <v>917.26739999999995</v>
      </c>
      <c r="J187" s="5">
        <v>39840</v>
      </c>
      <c r="K187" s="6" t="s">
        <v>24</v>
      </c>
      <c r="L187" s="6" t="s">
        <v>37</v>
      </c>
    </row>
    <row r="188" spans="1:12" x14ac:dyDescent="0.25">
      <c r="A188" s="8">
        <v>39840</v>
      </c>
      <c r="B188" s="9" t="s">
        <v>131</v>
      </c>
      <c r="C188" s="10">
        <v>30000</v>
      </c>
      <c r="D188" s="10">
        <v>43250</v>
      </c>
      <c r="E188" s="10">
        <v>60547.837500000001</v>
      </c>
      <c r="F188" s="10">
        <v>308.09151000000003</v>
      </c>
      <c r="G188" s="10">
        <v>324.23301000000004</v>
      </c>
      <c r="H188" s="10">
        <v>6025.8449999999984</v>
      </c>
      <c r="I188" s="10">
        <v>1205.1689999999999</v>
      </c>
      <c r="J188" s="8">
        <v>39841</v>
      </c>
      <c r="K188" s="9" t="s">
        <v>24</v>
      </c>
      <c r="L188" s="9" t="s">
        <v>64</v>
      </c>
    </row>
    <row r="189" spans="1:12" x14ac:dyDescent="0.25">
      <c r="A189" s="5">
        <v>39834</v>
      </c>
      <c r="B189" s="6" t="s">
        <v>132</v>
      </c>
      <c r="C189" s="7">
        <v>12000</v>
      </c>
      <c r="D189" s="7">
        <v>12000</v>
      </c>
      <c r="E189" s="7">
        <v>2570.4000000000005</v>
      </c>
      <c r="F189" s="7">
        <v>79.35651</v>
      </c>
      <c r="G189" s="7">
        <v>0</v>
      </c>
      <c r="H189" s="7">
        <v>416.5</v>
      </c>
      <c r="I189" s="7">
        <v>77.885499999999993</v>
      </c>
      <c r="J189" s="5">
        <v>39834</v>
      </c>
      <c r="K189" s="6" t="s">
        <v>24</v>
      </c>
      <c r="L189" s="6" t="s">
        <v>26</v>
      </c>
    </row>
    <row r="190" spans="1:12" x14ac:dyDescent="0.25">
      <c r="A190" s="8">
        <v>39834</v>
      </c>
      <c r="B190" s="9" t="s">
        <v>133</v>
      </c>
      <c r="C190" s="10">
        <v>30</v>
      </c>
      <c r="D190" s="10">
        <v>0</v>
      </c>
      <c r="E190" s="10">
        <v>0</v>
      </c>
      <c r="F190" s="10">
        <v>146.54799</v>
      </c>
      <c r="G190" s="10">
        <v>42.84</v>
      </c>
      <c r="H190" s="10">
        <v>106.39999999999999</v>
      </c>
      <c r="I190" s="10">
        <v>17.555999999999997</v>
      </c>
      <c r="J190" s="8">
        <v>39834</v>
      </c>
      <c r="K190" s="9" t="s">
        <v>24</v>
      </c>
      <c r="L190" s="9" t="s">
        <v>55</v>
      </c>
    </row>
    <row r="191" spans="1:12" x14ac:dyDescent="0.25">
      <c r="A191" s="5">
        <v>39832</v>
      </c>
      <c r="B191" s="6" t="s">
        <v>480</v>
      </c>
      <c r="C191" s="7">
        <v>7500</v>
      </c>
      <c r="D191" s="7">
        <v>7500</v>
      </c>
      <c r="E191" s="7">
        <v>3706.4250000000002</v>
      </c>
      <c r="F191" s="7">
        <v>53.550000000000004</v>
      </c>
      <c r="G191" s="7">
        <v>0</v>
      </c>
      <c r="H191" s="7">
        <v>946.4</v>
      </c>
      <c r="I191" s="7">
        <v>123.03199999999998</v>
      </c>
      <c r="J191" s="5">
        <v>39833</v>
      </c>
      <c r="K191" s="6" t="s">
        <v>24</v>
      </c>
      <c r="L191" s="6" t="s">
        <v>44</v>
      </c>
    </row>
    <row r="192" spans="1:12" x14ac:dyDescent="0.25">
      <c r="A192" s="8">
        <v>39832</v>
      </c>
      <c r="B192" s="9" t="s">
        <v>473</v>
      </c>
      <c r="C192" s="10">
        <v>7500</v>
      </c>
      <c r="D192" s="10">
        <v>7500</v>
      </c>
      <c r="E192" s="10">
        <v>3706.4250000000002</v>
      </c>
      <c r="F192" s="10">
        <v>23.918489999999998</v>
      </c>
      <c r="G192" s="10">
        <v>0</v>
      </c>
      <c r="H192" s="10">
        <v>937.99999999999977</v>
      </c>
      <c r="I192" s="10">
        <v>121.93999999999998</v>
      </c>
      <c r="J192" s="8">
        <v>39833</v>
      </c>
      <c r="K192" s="9" t="s">
        <v>24</v>
      </c>
      <c r="L192" s="9" t="s">
        <v>44</v>
      </c>
    </row>
    <row r="193" spans="1:12" x14ac:dyDescent="0.25">
      <c r="A193" s="5">
        <v>39833</v>
      </c>
      <c r="B193" s="6" t="s">
        <v>481</v>
      </c>
      <c r="C193" s="7">
        <v>15000</v>
      </c>
      <c r="D193" s="7">
        <v>15000</v>
      </c>
      <c r="E193" s="7">
        <v>7412.85</v>
      </c>
      <c r="F193" s="7">
        <v>50.975010000000005</v>
      </c>
      <c r="G193" s="7">
        <v>0</v>
      </c>
      <c r="H193" s="7">
        <v>1481.1999999999998</v>
      </c>
      <c r="I193" s="7">
        <v>192.55600000000001</v>
      </c>
      <c r="J193" s="5">
        <v>39833</v>
      </c>
      <c r="K193" s="6" t="s">
        <v>24</v>
      </c>
      <c r="L193" s="6" t="s">
        <v>44</v>
      </c>
    </row>
    <row r="194" spans="1:12" x14ac:dyDescent="0.25">
      <c r="A194" s="8">
        <v>39833</v>
      </c>
      <c r="B194" s="9" t="s">
        <v>482</v>
      </c>
      <c r="C194" s="10">
        <v>15000</v>
      </c>
      <c r="D194" s="10">
        <v>15000</v>
      </c>
      <c r="E194" s="10">
        <v>7412.85</v>
      </c>
      <c r="F194" s="10">
        <v>19.227510000000002</v>
      </c>
      <c r="G194" s="10">
        <v>0</v>
      </c>
      <c r="H194" s="10">
        <v>1476.8923076923077</v>
      </c>
      <c r="I194" s="10">
        <v>191.99599999999998</v>
      </c>
      <c r="J194" s="8">
        <v>39833</v>
      </c>
      <c r="K194" s="9" t="s">
        <v>24</v>
      </c>
      <c r="L194" s="9" t="s">
        <v>44</v>
      </c>
    </row>
    <row r="195" spans="1:12" x14ac:dyDescent="0.25">
      <c r="A195" s="5">
        <v>39832</v>
      </c>
      <c r="B195" s="6" t="s">
        <v>483</v>
      </c>
      <c r="C195" s="7">
        <v>7500</v>
      </c>
      <c r="D195" s="7">
        <v>7500</v>
      </c>
      <c r="E195" s="7">
        <v>3706.4250000000002</v>
      </c>
      <c r="F195" s="7">
        <v>21.573000000000004</v>
      </c>
      <c r="G195" s="7">
        <v>0</v>
      </c>
      <c r="H195" s="7">
        <v>416.5</v>
      </c>
      <c r="I195" s="7">
        <v>108.29</v>
      </c>
      <c r="J195" s="5">
        <v>39834</v>
      </c>
      <c r="K195" s="6" t="s">
        <v>24</v>
      </c>
      <c r="L195" s="6" t="s">
        <v>44</v>
      </c>
    </row>
    <row r="196" spans="1:12" x14ac:dyDescent="0.25">
      <c r="A196" s="8">
        <v>39833</v>
      </c>
      <c r="B196" s="9" t="s">
        <v>505</v>
      </c>
      <c r="C196" s="10">
        <v>20000</v>
      </c>
      <c r="D196" s="10">
        <v>20000</v>
      </c>
      <c r="E196" s="10">
        <v>19890</v>
      </c>
      <c r="F196" s="10">
        <v>434.67299999999994</v>
      </c>
      <c r="G196" s="10">
        <v>0</v>
      </c>
      <c r="H196" s="10">
        <v>4064.2</v>
      </c>
      <c r="I196" s="10">
        <v>406.42</v>
      </c>
      <c r="J196" s="8">
        <v>39834</v>
      </c>
      <c r="K196" s="9" t="s">
        <v>24</v>
      </c>
      <c r="L196" s="9" t="s">
        <v>33</v>
      </c>
    </row>
    <row r="197" spans="1:12" x14ac:dyDescent="0.25">
      <c r="A197" s="5">
        <v>39832</v>
      </c>
      <c r="B197" s="6" t="s">
        <v>506</v>
      </c>
      <c r="C197" s="7">
        <v>20000</v>
      </c>
      <c r="D197" s="7">
        <v>20000</v>
      </c>
      <c r="E197" s="7">
        <v>3672</v>
      </c>
      <c r="F197" s="7">
        <v>93.025529999999989</v>
      </c>
      <c r="G197" s="7">
        <v>0</v>
      </c>
      <c r="H197" s="7">
        <v>710.49999999999989</v>
      </c>
      <c r="I197" s="7">
        <v>118.65349999999999</v>
      </c>
      <c r="J197" s="5">
        <v>39834</v>
      </c>
      <c r="K197" s="6" t="s">
        <v>24</v>
      </c>
      <c r="L197" s="6" t="s">
        <v>27</v>
      </c>
    </row>
    <row r="198" spans="1:12" x14ac:dyDescent="0.25">
      <c r="A198" s="8">
        <v>39833</v>
      </c>
      <c r="B198" s="9" t="s">
        <v>662</v>
      </c>
      <c r="C198" s="10">
        <v>20000</v>
      </c>
      <c r="D198" s="10">
        <v>20000</v>
      </c>
      <c r="E198" s="10">
        <v>10404.000000000002</v>
      </c>
      <c r="F198" s="10">
        <v>206.14301999999998</v>
      </c>
      <c r="G198" s="10">
        <v>0</v>
      </c>
      <c r="H198" s="10">
        <v>457.09999999999991</v>
      </c>
      <c r="I198" s="10">
        <v>125.70249999999999</v>
      </c>
      <c r="J198" s="8">
        <v>39833</v>
      </c>
      <c r="K198" s="9" t="s">
        <v>24</v>
      </c>
      <c r="L198" s="9" t="s">
        <v>43</v>
      </c>
    </row>
    <row r="199" spans="1:12" x14ac:dyDescent="0.25">
      <c r="A199" s="5">
        <v>39833</v>
      </c>
      <c r="B199" s="6" t="s">
        <v>663</v>
      </c>
      <c r="C199" s="7">
        <v>10000</v>
      </c>
      <c r="D199" s="7">
        <v>10000</v>
      </c>
      <c r="E199" s="7">
        <v>8720.9999999999982</v>
      </c>
      <c r="F199" s="7">
        <v>192.55050000000003</v>
      </c>
      <c r="G199" s="7">
        <v>0</v>
      </c>
      <c r="H199" s="7">
        <v>1061.2</v>
      </c>
      <c r="I199" s="7">
        <v>145.91499999999999</v>
      </c>
      <c r="J199" s="5">
        <v>39833</v>
      </c>
      <c r="K199" s="6" t="s">
        <v>24</v>
      </c>
      <c r="L199" s="6" t="s">
        <v>43</v>
      </c>
    </row>
    <row r="200" spans="1:12" x14ac:dyDescent="0.25">
      <c r="A200" s="8">
        <v>39833</v>
      </c>
      <c r="B200" s="9" t="s">
        <v>664</v>
      </c>
      <c r="C200" s="10">
        <v>50000</v>
      </c>
      <c r="D200" s="10">
        <v>50040</v>
      </c>
      <c r="E200" s="10">
        <v>42108.66</v>
      </c>
      <c r="F200" s="10">
        <v>58.905000000000001</v>
      </c>
      <c r="G200" s="10">
        <v>0</v>
      </c>
      <c r="H200" s="10">
        <v>3007.2</v>
      </c>
      <c r="I200" s="10">
        <v>962.30399999999997</v>
      </c>
      <c r="J200" s="8">
        <v>39833</v>
      </c>
      <c r="K200" s="9" t="s">
        <v>24</v>
      </c>
      <c r="L200" s="9" t="s">
        <v>26</v>
      </c>
    </row>
    <row r="201" spans="1:12" x14ac:dyDescent="0.25">
      <c r="A201" s="5">
        <v>39833</v>
      </c>
      <c r="B201" s="6" t="s">
        <v>665</v>
      </c>
      <c r="C201" s="7">
        <v>100000</v>
      </c>
      <c r="D201" s="7">
        <v>100130</v>
      </c>
      <c r="E201" s="7">
        <v>64343.538</v>
      </c>
      <c r="F201" s="7">
        <v>86.215500000000006</v>
      </c>
      <c r="G201" s="7">
        <v>0</v>
      </c>
      <c r="H201" s="7">
        <v>12062.399999999996</v>
      </c>
      <c r="I201" s="7">
        <v>1929.9839999999997</v>
      </c>
      <c r="J201" s="5">
        <v>39834</v>
      </c>
      <c r="K201" s="6" t="s">
        <v>24</v>
      </c>
      <c r="L201" s="6" t="s">
        <v>26</v>
      </c>
    </row>
    <row r="202" spans="1:12" x14ac:dyDescent="0.25">
      <c r="A202" s="8">
        <v>39832</v>
      </c>
      <c r="B202" s="9" t="s">
        <v>134</v>
      </c>
      <c r="C202" s="10">
        <v>100000</v>
      </c>
      <c r="D202" s="10">
        <v>102000</v>
      </c>
      <c r="E202" s="10">
        <v>16390.513620000002</v>
      </c>
      <c r="F202" s="10">
        <v>47.659500000000001</v>
      </c>
      <c r="G202" s="10">
        <v>0</v>
      </c>
      <c r="H202" s="10">
        <v>3248</v>
      </c>
      <c r="I202" s="10">
        <v>303.68799999999999</v>
      </c>
      <c r="J202" s="8">
        <v>39834</v>
      </c>
      <c r="K202" s="9" t="s">
        <v>24</v>
      </c>
      <c r="L202" s="9" t="s">
        <v>70</v>
      </c>
    </row>
    <row r="203" spans="1:12" x14ac:dyDescent="0.25">
      <c r="A203" s="5">
        <v>39835</v>
      </c>
      <c r="B203" s="6" t="s">
        <v>609</v>
      </c>
      <c r="C203" s="7">
        <v>60000</v>
      </c>
      <c r="D203" s="7">
        <v>60000</v>
      </c>
      <c r="E203" s="7">
        <v>9730.7999999999993</v>
      </c>
      <c r="F203" s="7">
        <v>102.45798000000002</v>
      </c>
      <c r="G203" s="7">
        <v>59.696010000000008</v>
      </c>
      <c r="H203" s="7">
        <v>1011.8500000000001</v>
      </c>
      <c r="I203" s="7">
        <v>216.53589999999997</v>
      </c>
      <c r="J203" s="5">
        <v>39836</v>
      </c>
      <c r="K203" s="6" t="s">
        <v>24</v>
      </c>
      <c r="L203" s="6" t="s">
        <v>64</v>
      </c>
    </row>
    <row r="204" spans="1:12" x14ac:dyDescent="0.25">
      <c r="A204" s="8">
        <v>39835</v>
      </c>
      <c r="B204" s="9" t="s">
        <v>610</v>
      </c>
      <c r="C204" s="10">
        <v>11000</v>
      </c>
      <c r="D204" s="10">
        <v>11000</v>
      </c>
      <c r="E204" s="10">
        <v>1783.98</v>
      </c>
      <c r="F204" s="10">
        <v>55.742490000000004</v>
      </c>
      <c r="G204" s="10">
        <v>10.889010000000001</v>
      </c>
      <c r="H204" s="10">
        <v>268.79999999999995</v>
      </c>
      <c r="I204" s="10">
        <v>57.523199999999996</v>
      </c>
      <c r="J204" s="8">
        <v>39836</v>
      </c>
      <c r="K204" s="9" t="s">
        <v>24</v>
      </c>
      <c r="L204" s="9" t="s">
        <v>64</v>
      </c>
    </row>
    <row r="205" spans="1:12" x14ac:dyDescent="0.25">
      <c r="A205" s="5">
        <v>39835</v>
      </c>
      <c r="B205" s="6" t="s">
        <v>611</v>
      </c>
      <c r="C205" s="7">
        <v>48000</v>
      </c>
      <c r="D205" s="7">
        <v>48000</v>
      </c>
      <c r="E205" s="7">
        <v>7784.64</v>
      </c>
      <c r="F205" s="7">
        <v>39.985019999999999</v>
      </c>
      <c r="G205" s="7">
        <v>35.928989999999999</v>
      </c>
      <c r="H205" s="7">
        <v>739.9</v>
      </c>
      <c r="I205" s="7">
        <v>158.33859999999999</v>
      </c>
      <c r="J205" s="5">
        <v>39836</v>
      </c>
      <c r="K205" s="6" t="s">
        <v>24</v>
      </c>
      <c r="L205" s="6" t="s">
        <v>64</v>
      </c>
    </row>
    <row r="206" spans="1:12" x14ac:dyDescent="0.25">
      <c r="A206" s="8">
        <v>39835</v>
      </c>
      <c r="B206" s="9" t="s">
        <v>612</v>
      </c>
      <c r="C206" s="10">
        <v>5000</v>
      </c>
      <c r="D206" s="10">
        <v>5000</v>
      </c>
      <c r="E206" s="10">
        <v>810.9</v>
      </c>
      <c r="F206" s="10">
        <v>49.674509999999998</v>
      </c>
      <c r="G206" s="10">
        <v>7.7264999999999997</v>
      </c>
      <c r="H206" s="10">
        <v>183.39999999999998</v>
      </c>
      <c r="I206" s="10">
        <v>39.247599999999998</v>
      </c>
      <c r="J206" s="8">
        <v>39836</v>
      </c>
      <c r="K206" s="9" t="s">
        <v>24</v>
      </c>
      <c r="L206" s="9" t="s">
        <v>64</v>
      </c>
    </row>
    <row r="207" spans="1:12" x14ac:dyDescent="0.25">
      <c r="A207" s="5">
        <v>39839</v>
      </c>
      <c r="B207" s="6" t="s">
        <v>135</v>
      </c>
      <c r="C207" s="7">
        <v>5000</v>
      </c>
      <c r="D207" s="7">
        <v>5000</v>
      </c>
      <c r="E207" s="7">
        <v>2295</v>
      </c>
      <c r="F207" s="7">
        <v>121.86450000000001</v>
      </c>
      <c r="G207" s="7">
        <v>23.256</v>
      </c>
      <c r="H207" s="7">
        <v>343.7125748502994</v>
      </c>
      <c r="I207" s="7">
        <v>28.7</v>
      </c>
      <c r="J207" s="5">
        <v>39840</v>
      </c>
      <c r="K207" s="6" t="s">
        <v>24</v>
      </c>
      <c r="L207" s="6" t="s">
        <v>27</v>
      </c>
    </row>
    <row r="208" spans="1:12" x14ac:dyDescent="0.25">
      <c r="A208" s="8">
        <v>39832</v>
      </c>
      <c r="B208" s="9" t="s">
        <v>136</v>
      </c>
      <c r="C208" s="10">
        <v>10000</v>
      </c>
      <c r="D208" s="10">
        <v>10500</v>
      </c>
      <c r="E208" s="10">
        <v>30523.5</v>
      </c>
      <c r="F208" s="10">
        <v>142.62047999999999</v>
      </c>
      <c r="G208" s="10">
        <v>16.753499999999999</v>
      </c>
      <c r="H208" s="10">
        <v>367.5</v>
      </c>
      <c r="I208" s="10">
        <v>64.680000000000007</v>
      </c>
      <c r="J208" s="8">
        <v>39833</v>
      </c>
      <c r="K208" s="9" t="s">
        <v>24</v>
      </c>
      <c r="L208" s="9" t="s">
        <v>43</v>
      </c>
    </row>
    <row r="209" spans="1:12" x14ac:dyDescent="0.25">
      <c r="A209" s="5">
        <v>39833</v>
      </c>
      <c r="B209" s="6" t="s">
        <v>137</v>
      </c>
      <c r="C209" s="7">
        <v>10000</v>
      </c>
      <c r="D209" s="7">
        <v>10000</v>
      </c>
      <c r="E209" s="7">
        <v>7650</v>
      </c>
      <c r="F209" s="7">
        <v>39.447990000000004</v>
      </c>
      <c r="G209" s="7">
        <v>0</v>
      </c>
      <c r="H209" s="7">
        <v>109.19999999999999</v>
      </c>
      <c r="I209" s="7">
        <v>10.92</v>
      </c>
      <c r="J209" s="5">
        <v>39833</v>
      </c>
      <c r="K209" s="6" t="s">
        <v>24</v>
      </c>
      <c r="L209" s="6" t="s">
        <v>70</v>
      </c>
    </row>
    <row r="210" spans="1:12" x14ac:dyDescent="0.25">
      <c r="A210" s="8">
        <v>39840</v>
      </c>
      <c r="B210" s="9" t="s">
        <v>138</v>
      </c>
      <c r="C210" s="10">
        <v>5000</v>
      </c>
      <c r="D210" s="10">
        <v>5100</v>
      </c>
      <c r="E210" s="10">
        <v>10612.079999999998</v>
      </c>
      <c r="F210" s="10">
        <v>210.24647999999999</v>
      </c>
      <c r="G210" s="10">
        <v>38.835990000000002</v>
      </c>
      <c r="H210" s="10">
        <v>1947.3999999999999</v>
      </c>
      <c r="I210" s="10">
        <v>233.68799999999996</v>
      </c>
      <c r="J210" s="8">
        <v>39840</v>
      </c>
      <c r="K210" s="9" t="s">
        <v>24</v>
      </c>
      <c r="L210" s="9" t="s">
        <v>26</v>
      </c>
    </row>
    <row r="211" spans="1:12" x14ac:dyDescent="0.25">
      <c r="A211" s="5">
        <v>39833</v>
      </c>
      <c r="B211" s="6" t="s">
        <v>139</v>
      </c>
      <c r="C211" s="7">
        <v>200000</v>
      </c>
      <c r="D211" s="7">
        <v>199500</v>
      </c>
      <c r="E211" s="7">
        <v>54637.065000000002</v>
      </c>
      <c r="F211" s="7">
        <v>128.16351</v>
      </c>
      <c r="G211" s="7">
        <v>0</v>
      </c>
      <c r="H211" s="7">
        <v>3234</v>
      </c>
      <c r="I211" s="7">
        <v>646.79999999999995</v>
      </c>
      <c r="J211" s="5">
        <v>39834</v>
      </c>
      <c r="K211" s="6" t="s">
        <v>24</v>
      </c>
      <c r="L211" s="6" t="s">
        <v>37</v>
      </c>
    </row>
    <row r="212" spans="1:12" x14ac:dyDescent="0.25">
      <c r="A212" s="8">
        <v>39834</v>
      </c>
      <c r="B212" s="9" t="s">
        <v>140</v>
      </c>
      <c r="C212" s="10">
        <v>7000</v>
      </c>
      <c r="D212" s="10">
        <v>7000</v>
      </c>
      <c r="E212" s="10">
        <v>9010.1087999999982</v>
      </c>
      <c r="F212" s="10">
        <v>91.544489999999996</v>
      </c>
      <c r="G212" s="10">
        <v>11.907990000000002</v>
      </c>
      <c r="H212" s="10">
        <v>193.6088</v>
      </c>
      <c r="I212" s="10">
        <v>24.2011</v>
      </c>
      <c r="J212" s="8">
        <v>39834</v>
      </c>
      <c r="K212" s="9" t="s">
        <v>24</v>
      </c>
      <c r="L212" s="9" t="s">
        <v>64</v>
      </c>
    </row>
    <row r="213" spans="1:12" x14ac:dyDescent="0.25">
      <c r="A213" s="5">
        <v>39834</v>
      </c>
      <c r="B213" s="6" t="s">
        <v>141</v>
      </c>
      <c r="C213" s="7">
        <v>40000</v>
      </c>
      <c r="D213" s="7">
        <v>40000</v>
      </c>
      <c r="E213" s="7">
        <v>31138.560000000001</v>
      </c>
      <c r="F213" s="7">
        <v>51.357509999999998</v>
      </c>
      <c r="G213" s="7">
        <v>0</v>
      </c>
      <c r="H213" s="7">
        <v>179.89999999999998</v>
      </c>
      <c r="I213" s="7">
        <v>27.344799999999999</v>
      </c>
      <c r="J213" s="5">
        <v>39834</v>
      </c>
      <c r="K213" s="6" t="s">
        <v>24</v>
      </c>
      <c r="L213" s="6" t="s">
        <v>64</v>
      </c>
    </row>
    <row r="214" spans="1:12" x14ac:dyDescent="0.25">
      <c r="A214" s="8">
        <v>39834</v>
      </c>
      <c r="B214" s="9" t="s">
        <v>616</v>
      </c>
      <c r="C214" s="10">
        <v>10000</v>
      </c>
      <c r="D214" s="10">
        <v>10080</v>
      </c>
      <c r="E214" s="10">
        <v>10564.344000000001</v>
      </c>
      <c r="F214" s="10">
        <v>96.13449</v>
      </c>
      <c r="G214" s="10">
        <v>42.304499999999997</v>
      </c>
      <c r="H214" s="10">
        <v>1111.5999999999999</v>
      </c>
      <c r="I214" s="10">
        <v>92.818600000000004</v>
      </c>
      <c r="J214" s="8">
        <v>39849</v>
      </c>
      <c r="K214" s="9" t="s">
        <v>24</v>
      </c>
      <c r="L214" s="9" t="s">
        <v>26</v>
      </c>
    </row>
    <row r="215" spans="1:12" x14ac:dyDescent="0.25">
      <c r="A215" s="5">
        <v>39834</v>
      </c>
      <c r="B215" s="6" t="s">
        <v>617</v>
      </c>
      <c r="C215" s="7">
        <v>5000</v>
      </c>
      <c r="D215" s="7">
        <v>5100</v>
      </c>
      <c r="E215" s="7">
        <v>5345.0549999999994</v>
      </c>
      <c r="F215" s="7">
        <v>49.265999999999991</v>
      </c>
      <c r="G215" s="7">
        <v>28.431989999999999</v>
      </c>
      <c r="H215" s="7">
        <v>781.19999999999982</v>
      </c>
      <c r="I215" s="7">
        <v>65.230199999999996</v>
      </c>
      <c r="J215" s="5">
        <v>39854</v>
      </c>
      <c r="K215" s="6" t="s">
        <v>24</v>
      </c>
      <c r="L215" s="6" t="s">
        <v>26</v>
      </c>
    </row>
    <row r="216" spans="1:12" x14ac:dyDescent="0.25">
      <c r="A216" s="8">
        <v>39836</v>
      </c>
      <c r="B216" s="9" t="s">
        <v>618</v>
      </c>
      <c r="C216" s="10">
        <v>4000</v>
      </c>
      <c r="D216" s="10">
        <v>4000</v>
      </c>
      <c r="E216" s="10">
        <v>3825</v>
      </c>
      <c r="F216" s="10">
        <v>115.33599000000002</v>
      </c>
      <c r="G216" s="10">
        <v>25.933499999999999</v>
      </c>
      <c r="H216" s="10">
        <v>509.42849999999987</v>
      </c>
      <c r="I216" s="10">
        <v>101.88569999999997</v>
      </c>
      <c r="J216" s="8">
        <v>39846</v>
      </c>
      <c r="K216" s="9" t="s">
        <v>24</v>
      </c>
      <c r="L216" s="9" t="s">
        <v>26</v>
      </c>
    </row>
    <row r="217" spans="1:12" x14ac:dyDescent="0.25">
      <c r="A217" s="5">
        <v>39834</v>
      </c>
      <c r="B217" s="6" t="s">
        <v>619</v>
      </c>
      <c r="C217" s="7">
        <v>4000</v>
      </c>
      <c r="D217" s="7">
        <v>4050</v>
      </c>
      <c r="E217" s="7">
        <v>4244.6025</v>
      </c>
      <c r="F217" s="7">
        <v>38.072520000000004</v>
      </c>
      <c r="G217" s="7">
        <v>42.713010000000004</v>
      </c>
      <c r="H217" s="7">
        <v>280.69999999999993</v>
      </c>
      <c r="I217" s="7">
        <v>46.876899999999999</v>
      </c>
      <c r="J217" s="5">
        <v>39846</v>
      </c>
      <c r="K217" s="6" t="s">
        <v>24</v>
      </c>
      <c r="L217" s="6" t="s">
        <v>26</v>
      </c>
    </row>
    <row r="218" spans="1:12" x14ac:dyDescent="0.25">
      <c r="A218" s="8">
        <v>39835</v>
      </c>
      <c r="B218" s="9" t="s">
        <v>620</v>
      </c>
      <c r="C218" s="10">
        <v>5000</v>
      </c>
      <c r="D218" s="10">
        <v>5040</v>
      </c>
      <c r="E218" s="10">
        <v>6670.188000000001</v>
      </c>
      <c r="F218" s="10">
        <v>114.21602999999999</v>
      </c>
      <c r="G218" s="10">
        <v>42.356520000000003</v>
      </c>
      <c r="H218" s="10">
        <v>642.6</v>
      </c>
      <c r="I218" s="10">
        <v>113.0976</v>
      </c>
      <c r="J218" s="8">
        <v>39849</v>
      </c>
      <c r="K218" s="9" t="s">
        <v>24</v>
      </c>
      <c r="L218" s="9" t="s">
        <v>26</v>
      </c>
    </row>
    <row r="219" spans="1:12" x14ac:dyDescent="0.25">
      <c r="A219" s="5">
        <v>39835</v>
      </c>
      <c r="B219" s="6" t="s">
        <v>621</v>
      </c>
      <c r="C219" s="7">
        <v>10000</v>
      </c>
      <c r="D219" s="7">
        <v>10200</v>
      </c>
      <c r="E219" s="7">
        <v>9753.75</v>
      </c>
      <c r="F219" s="7">
        <v>124.74701999999999</v>
      </c>
      <c r="G219" s="7">
        <v>41.360490000000006</v>
      </c>
      <c r="H219" s="7">
        <v>1400</v>
      </c>
      <c r="I219" s="7">
        <v>140</v>
      </c>
      <c r="J219" s="5">
        <v>39847</v>
      </c>
      <c r="K219" s="6" t="s">
        <v>24</v>
      </c>
      <c r="L219" s="6" t="s">
        <v>26</v>
      </c>
    </row>
    <row r="220" spans="1:12" x14ac:dyDescent="0.25">
      <c r="A220" s="8">
        <v>39835</v>
      </c>
      <c r="B220" s="9" t="s">
        <v>622</v>
      </c>
      <c r="C220" s="10">
        <v>4000</v>
      </c>
      <c r="D220" s="10">
        <v>4020</v>
      </c>
      <c r="E220" s="10">
        <v>5320.2689999999993</v>
      </c>
      <c r="F220" s="10">
        <v>108.75699</v>
      </c>
      <c r="G220" s="10">
        <v>30.064499999999999</v>
      </c>
      <c r="H220" s="10">
        <v>1010.8</v>
      </c>
      <c r="I220" s="10">
        <v>88.950400000000002</v>
      </c>
      <c r="J220" s="8">
        <v>39846</v>
      </c>
      <c r="K220" s="9" t="s">
        <v>24</v>
      </c>
      <c r="L220" s="9" t="s">
        <v>26</v>
      </c>
    </row>
    <row r="221" spans="1:12" x14ac:dyDescent="0.25">
      <c r="A221" s="5">
        <v>39836</v>
      </c>
      <c r="B221" s="6" t="s">
        <v>623</v>
      </c>
      <c r="C221" s="7">
        <v>5000</v>
      </c>
      <c r="D221" s="7">
        <v>5000</v>
      </c>
      <c r="E221" s="7">
        <v>4781.25</v>
      </c>
      <c r="F221" s="7">
        <v>134.99802</v>
      </c>
      <c r="G221" s="7">
        <v>23.511510000000001</v>
      </c>
      <c r="H221" s="7">
        <v>803.59999999999991</v>
      </c>
      <c r="I221" s="7">
        <v>80.36</v>
      </c>
      <c r="J221" s="5">
        <v>39846</v>
      </c>
      <c r="K221" s="6" t="s">
        <v>24</v>
      </c>
      <c r="L221" s="6" t="s">
        <v>26</v>
      </c>
    </row>
    <row r="222" spans="1:12" x14ac:dyDescent="0.25">
      <c r="A222" s="8">
        <v>39834</v>
      </c>
      <c r="B222" s="9" t="s">
        <v>624</v>
      </c>
      <c r="C222" s="10">
        <v>4000</v>
      </c>
      <c r="D222" s="10">
        <v>4050</v>
      </c>
      <c r="E222" s="10">
        <v>4213.62</v>
      </c>
      <c r="F222" s="10">
        <v>110.16</v>
      </c>
      <c r="G222" s="10">
        <v>39.806010000000001</v>
      </c>
      <c r="H222" s="10">
        <v>1177.3999999999996</v>
      </c>
      <c r="I222" s="10">
        <v>98.312899999999999</v>
      </c>
      <c r="J222" s="8">
        <v>39843</v>
      </c>
      <c r="K222" s="9" t="s">
        <v>24</v>
      </c>
      <c r="L222" s="9" t="s">
        <v>26</v>
      </c>
    </row>
    <row r="223" spans="1:12" x14ac:dyDescent="0.25">
      <c r="A223" s="5">
        <v>39836</v>
      </c>
      <c r="B223" s="6" t="s">
        <v>625</v>
      </c>
      <c r="C223" s="7">
        <v>4000</v>
      </c>
      <c r="D223" s="7">
        <v>4000</v>
      </c>
      <c r="E223" s="7">
        <v>3825</v>
      </c>
      <c r="F223" s="7">
        <v>189.66951</v>
      </c>
      <c r="G223" s="7">
        <v>23.409000000000002</v>
      </c>
      <c r="H223" s="7">
        <v>784</v>
      </c>
      <c r="I223" s="7">
        <v>78.399999999999991</v>
      </c>
      <c r="J223" s="5">
        <v>39846</v>
      </c>
      <c r="K223" s="6" t="s">
        <v>24</v>
      </c>
      <c r="L223" s="6" t="s">
        <v>26</v>
      </c>
    </row>
    <row r="224" spans="1:12" x14ac:dyDescent="0.25">
      <c r="A224" s="8">
        <v>39835</v>
      </c>
      <c r="B224" s="9" t="s">
        <v>626</v>
      </c>
      <c r="C224" s="10">
        <v>4000</v>
      </c>
      <c r="D224" s="10">
        <v>4050</v>
      </c>
      <c r="E224" s="10">
        <v>4244.6025</v>
      </c>
      <c r="F224" s="10">
        <v>112.04649000000001</v>
      </c>
      <c r="G224" s="10">
        <v>21.42</v>
      </c>
      <c r="H224" s="10">
        <v>266</v>
      </c>
      <c r="I224" s="10">
        <v>44.421999999999997</v>
      </c>
      <c r="J224" s="8">
        <v>39846</v>
      </c>
      <c r="K224" s="9" t="s">
        <v>24</v>
      </c>
      <c r="L224" s="9" t="s">
        <v>26</v>
      </c>
    </row>
    <row r="225" spans="1:12" x14ac:dyDescent="0.25">
      <c r="A225" s="5">
        <v>0</v>
      </c>
      <c r="B225" s="6" t="s">
        <v>142</v>
      </c>
      <c r="C225" s="7">
        <v>50</v>
      </c>
      <c r="D225" s="7">
        <v>50</v>
      </c>
      <c r="E225" s="7">
        <v>7038</v>
      </c>
      <c r="F225" s="7">
        <v>54.49248</v>
      </c>
      <c r="G225" s="7">
        <v>51.381990000000009</v>
      </c>
      <c r="H225" s="7">
        <v>1090.5999999999999</v>
      </c>
      <c r="I225" s="7">
        <v>237.7508</v>
      </c>
      <c r="J225" s="5">
        <v>39877</v>
      </c>
      <c r="K225" s="6" t="s">
        <v>57</v>
      </c>
      <c r="L225" s="6" t="s">
        <v>58</v>
      </c>
    </row>
    <row r="226" spans="1:12" x14ac:dyDescent="0.25">
      <c r="A226" s="8">
        <v>0</v>
      </c>
      <c r="B226" s="9" t="s">
        <v>143</v>
      </c>
      <c r="C226" s="10">
        <v>210</v>
      </c>
      <c r="D226" s="10">
        <v>210</v>
      </c>
      <c r="E226" s="10">
        <v>29559.600000000002</v>
      </c>
      <c r="F226" s="10">
        <v>45.722520000000003</v>
      </c>
      <c r="G226" s="10">
        <v>192.19400999999999</v>
      </c>
      <c r="H226" s="10">
        <v>4520.5999999999995</v>
      </c>
      <c r="I226" s="10">
        <v>985.49079999999981</v>
      </c>
      <c r="J226" s="8">
        <v>39882</v>
      </c>
      <c r="K226" s="9" t="s">
        <v>57</v>
      </c>
      <c r="L226" s="9" t="s">
        <v>58</v>
      </c>
    </row>
    <row r="227" spans="1:12" x14ac:dyDescent="0.25">
      <c r="A227" s="5">
        <v>0</v>
      </c>
      <c r="B227" s="6" t="s">
        <v>144</v>
      </c>
      <c r="C227" s="7">
        <v>100</v>
      </c>
      <c r="D227" s="7">
        <v>100</v>
      </c>
      <c r="E227" s="7">
        <v>14076</v>
      </c>
      <c r="F227" s="7">
        <v>13.158000000000003</v>
      </c>
      <c r="G227" s="7">
        <v>123.01200000000001</v>
      </c>
      <c r="H227" s="7">
        <v>2157.3999999999996</v>
      </c>
      <c r="I227" s="7">
        <v>470.31320000000005</v>
      </c>
      <c r="J227" s="5">
        <v>39877</v>
      </c>
      <c r="K227" s="6" t="s">
        <v>57</v>
      </c>
      <c r="L227" s="6" t="s">
        <v>60</v>
      </c>
    </row>
    <row r="228" spans="1:12" x14ac:dyDescent="0.25">
      <c r="A228" s="8">
        <v>0</v>
      </c>
      <c r="B228" s="9" t="s">
        <v>145</v>
      </c>
      <c r="C228" s="10">
        <v>100</v>
      </c>
      <c r="D228" s="10">
        <v>100</v>
      </c>
      <c r="E228" s="10">
        <v>14076</v>
      </c>
      <c r="F228" s="10">
        <v>41.51502</v>
      </c>
      <c r="G228" s="10">
        <v>157.30847999999997</v>
      </c>
      <c r="H228" s="10">
        <v>2273.6</v>
      </c>
      <c r="I228" s="10">
        <v>495.64479999999992</v>
      </c>
      <c r="J228" s="8">
        <v>39890</v>
      </c>
      <c r="K228" s="9" t="s">
        <v>57</v>
      </c>
      <c r="L228" s="9" t="s">
        <v>60</v>
      </c>
    </row>
    <row r="229" spans="1:12" x14ac:dyDescent="0.25">
      <c r="A229" s="5">
        <v>0</v>
      </c>
      <c r="B229" s="6" t="s">
        <v>146</v>
      </c>
      <c r="C229" s="7">
        <v>50</v>
      </c>
      <c r="D229" s="7">
        <v>50</v>
      </c>
      <c r="E229" s="7">
        <v>6592.4639999999999</v>
      </c>
      <c r="F229" s="7">
        <v>42.330510000000004</v>
      </c>
      <c r="G229" s="7">
        <v>56.253509999999991</v>
      </c>
      <c r="H229" s="7">
        <v>1093.3999999999999</v>
      </c>
      <c r="I229" s="7">
        <v>238.36119999999997</v>
      </c>
      <c r="J229" s="5">
        <v>39883</v>
      </c>
      <c r="K229" s="6" t="s">
        <v>57</v>
      </c>
      <c r="L229" s="6" t="s">
        <v>58</v>
      </c>
    </row>
    <row r="230" spans="1:12" x14ac:dyDescent="0.25">
      <c r="A230" s="8">
        <v>0</v>
      </c>
      <c r="B230" s="9" t="s">
        <v>147</v>
      </c>
      <c r="C230" s="10">
        <v>100</v>
      </c>
      <c r="D230" s="10">
        <v>100</v>
      </c>
      <c r="E230" s="10">
        <v>13405.248000000001</v>
      </c>
      <c r="F230" s="10">
        <v>43.019010000000009</v>
      </c>
      <c r="G230" s="10">
        <v>133.90100999999999</v>
      </c>
      <c r="H230" s="10">
        <v>1062.5999999999999</v>
      </c>
      <c r="I230" s="10">
        <v>463.29360000000003</v>
      </c>
      <c r="J230" s="8">
        <v>39878</v>
      </c>
      <c r="K230" s="9" t="s">
        <v>57</v>
      </c>
      <c r="L230" s="9" t="s">
        <v>58</v>
      </c>
    </row>
    <row r="231" spans="1:12" x14ac:dyDescent="0.25">
      <c r="A231" s="5">
        <v>0</v>
      </c>
      <c r="B231" s="6" t="s">
        <v>148</v>
      </c>
      <c r="C231" s="7">
        <v>50</v>
      </c>
      <c r="D231" s="7">
        <v>50</v>
      </c>
      <c r="E231" s="7">
        <v>6702.6240000000007</v>
      </c>
      <c r="F231" s="7">
        <v>21.52251</v>
      </c>
      <c r="G231" s="7">
        <v>66.861000000000004</v>
      </c>
      <c r="H231" s="7">
        <v>1052.7999999999997</v>
      </c>
      <c r="I231" s="7">
        <v>229.5104</v>
      </c>
      <c r="J231" s="5">
        <v>39881</v>
      </c>
      <c r="K231" s="6" t="s">
        <v>57</v>
      </c>
      <c r="L231" s="6" t="s">
        <v>58</v>
      </c>
    </row>
    <row r="232" spans="1:12" x14ac:dyDescent="0.25">
      <c r="A232" s="8">
        <v>0</v>
      </c>
      <c r="B232" s="9" t="s">
        <v>149</v>
      </c>
      <c r="C232" s="10">
        <v>50</v>
      </c>
      <c r="D232" s="10">
        <v>50</v>
      </c>
      <c r="E232" s="10">
        <v>6592.4639999999999</v>
      </c>
      <c r="F232" s="10">
        <v>44.702010000000001</v>
      </c>
      <c r="G232" s="10">
        <v>46.409489999999998</v>
      </c>
      <c r="H232" s="10">
        <v>1065.3999999999999</v>
      </c>
      <c r="I232" s="10">
        <v>232.25719999999998</v>
      </c>
      <c r="J232" s="8">
        <v>39878</v>
      </c>
      <c r="K232" s="9" t="s">
        <v>57</v>
      </c>
      <c r="L232" s="9" t="s">
        <v>58</v>
      </c>
    </row>
    <row r="233" spans="1:12" x14ac:dyDescent="0.25">
      <c r="A233" s="5">
        <v>0</v>
      </c>
      <c r="B233" s="6" t="s">
        <v>150</v>
      </c>
      <c r="C233" s="7">
        <v>100</v>
      </c>
      <c r="D233" s="7">
        <v>100</v>
      </c>
      <c r="E233" s="7">
        <v>13184.928</v>
      </c>
      <c r="F233" s="7">
        <v>32.130000000000003</v>
      </c>
      <c r="G233" s="7">
        <v>140.22450000000001</v>
      </c>
      <c r="H233" s="7">
        <v>2184</v>
      </c>
      <c r="I233" s="7">
        <v>476.11200000000002</v>
      </c>
      <c r="J233" s="5">
        <v>39884</v>
      </c>
      <c r="K233" s="6" t="s">
        <v>57</v>
      </c>
      <c r="L233" s="6" t="s">
        <v>58</v>
      </c>
    </row>
    <row r="234" spans="1:12" x14ac:dyDescent="0.25">
      <c r="A234" s="8">
        <v>0</v>
      </c>
      <c r="B234" s="9" t="s">
        <v>151</v>
      </c>
      <c r="C234" s="10">
        <v>50</v>
      </c>
      <c r="D234" s="10">
        <v>50</v>
      </c>
      <c r="E234" s="10">
        <v>6702.6240000000007</v>
      </c>
      <c r="F234" s="10">
        <v>107.4825</v>
      </c>
      <c r="G234" s="10">
        <v>63.648000000000003</v>
      </c>
      <c r="H234" s="10">
        <v>1072.4000000000001</v>
      </c>
      <c r="I234" s="10">
        <v>233.78320000000002</v>
      </c>
      <c r="J234" s="8">
        <v>39878</v>
      </c>
      <c r="K234" s="9" t="s">
        <v>57</v>
      </c>
      <c r="L234" s="9" t="s">
        <v>60</v>
      </c>
    </row>
    <row r="235" spans="1:12" x14ac:dyDescent="0.25">
      <c r="A235" s="5">
        <v>0</v>
      </c>
      <c r="B235" s="6" t="s">
        <v>152</v>
      </c>
      <c r="C235" s="7">
        <v>50</v>
      </c>
      <c r="D235" s="7">
        <v>50</v>
      </c>
      <c r="E235" s="7">
        <v>6702.6240000000007</v>
      </c>
      <c r="F235" s="7">
        <v>28.967490000000002</v>
      </c>
      <c r="G235" s="7">
        <v>52.199009999999994</v>
      </c>
      <c r="H235" s="7">
        <v>533.4</v>
      </c>
      <c r="I235" s="7">
        <v>232.56239999999997</v>
      </c>
      <c r="J235" s="5">
        <v>39878</v>
      </c>
      <c r="K235" s="6" t="s">
        <v>57</v>
      </c>
      <c r="L235" s="6" t="s">
        <v>60</v>
      </c>
    </row>
    <row r="236" spans="1:12" x14ac:dyDescent="0.25">
      <c r="A236" s="8">
        <v>0</v>
      </c>
      <c r="B236" s="9" t="s">
        <v>153</v>
      </c>
      <c r="C236" s="10">
        <v>100</v>
      </c>
      <c r="D236" s="10">
        <v>100</v>
      </c>
      <c r="E236" s="10">
        <v>13184.928</v>
      </c>
      <c r="F236" s="10">
        <v>25.295490000000001</v>
      </c>
      <c r="G236" s="10">
        <v>93.279510000000002</v>
      </c>
      <c r="H236" s="10">
        <v>2119.6</v>
      </c>
      <c r="I236" s="10">
        <v>462.07279999999997</v>
      </c>
      <c r="J236" s="8">
        <v>39890</v>
      </c>
      <c r="K236" s="9" t="s">
        <v>57</v>
      </c>
      <c r="L236" s="9" t="s">
        <v>60</v>
      </c>
    </row>
    <row r="237" spans="1:12" x14ac:dyDescent="0.25">
      <c r="A237" s="5">
        <v>0</v>
      </c>
      <c r="B237" s="6" t="s">
        <v>154</v>
      </c>
      <c r="C237" s="7">
        <v>50</v>
      </c>
      <c r="D237" s="7">
        <v>50</v>
      </c>
      <c r="E237" s="7">
        <v>6502.5</v>
      </c>
      <c r="F237" s="7">
        <v>34.245989999999999</v>
      </c>
      <c r="G237" s="7">
        <v>54.367019999999997</v>
      </c>
      <c r="H237" s="7">
        <v>1061.2</v>
      </c>
      <c r="I237" s="7">
        <v>231.34159999999997</v>
      </c>
      <c r="J237" s="5">
        <v>39877</v>
      </c>
      <c r="K237" s="6" t="s">
        <v>57</v>
      </c>
      <c r="L237" s="6" t="s">
        <v>58</v>
      </c>
    </row>
    <row r="238" spans="1:12" x14ac:dyDescent="0.25">
      <c r="A238" s="8">
        <v>0</v>
      </c>
      <c r="B238" s="9" t="s">
        <v>155</v>
      </c>
      <c r="C238" s="10">
        <v>50</v>
      </c>
      <c r="D238" s="10">
        <v>50</v>
      </c>
      <c r="E238" s="10">
        <v>6502.5</v>
      </c>
      <c r="F238" s="10">
        <v>66.9375</v>
      </c>
      <c r="G238" s="10">
        <v>51.840990000000005</v>
      </c>
      <c r="H238" s="10">
        <v>591.5</v>
      </c>
      <c r="I238" s="10">
        <v>257.89400000000006</v>
      </c>
      <c r="J238" s="8">
        <v>39876</v>
      </c>
      <c r="K238" s="9" t="s">
        <v>57</v>
      </c>
      <c r="L238" s="9" t="s">
        <v>58</v>
      </c>
    </row>
    <row r="239" spans="1:12" x14ac:dyDescent="0.25">
      <c r="A239" s="5">
        <v>0</v>
      </c>
      <c r="B239" s="6" t="s">
        <v>156</v>
      </c>
      <c r="C239" s="7">
        <v>50</v>
      </c>
      <c r="D239" s="7">
        <v>50</v>
      </c>
      <c r="E239" s="7">
        <v>6502.5</v>
      </c>
      <c r="F239" s="7">
        <v>51.381990000000002</v>
      </c>
      <c r="G239" s="7">
        <v>42.737490000000001</v>
      </c>
      <c r="H239" s="7">
        <v>1058.3999999999999</v>
      </c>
      <c r="I239" s="7">
        <v>230.7312</v>
      </c>
      <c r="J239" s="5">
        <v>39878</v>
      </c>
      <c r="K239" s="6" t="s">
        <v>57</v>
      </c>
      <c r="L239" s="6" t="s">
        <v>58</v>
      </c>
    </row>
    <row r="240" spans="1:12" x14ac:dyDescent="0.25">
      <c r="A240" s="8">
        <v>0</v>
      </c>
      <c r="B240" s="9" t="s">
        <v>157</v>
      </c>
      <c r="C240" s="10">
        <v>50</v>
      </c>
      <c r="D240" s="10">
        <v>50</v>
      </c>
      <c r="E240" s="10">
        <v>6502.5</v>
      </c>
      <c r="F240" s="10">
        <v>51.866999999999997</v>
      </c>
      <c r="G240" s="10">
        <v>68.823989999999995</v>
      </c>
      <c r="H240" s="10">
        <v>1142.3999999999999</v>
      </c>
      <c r="I240" s="10">
        <v>249.04319999999998</v>
      </c>
      <c r="J240" s="8">
        <v>39881</v>
      </c>
      <c r="K240" s="9" t="s">
        <v>57</v>
      </c>
      <c r="L240" s="9" t="s">
        <v>58</v>
      </c>
    </row>
    <row r="241" spans="1:12" x14ac:dyDescent="0.25">
      <c r="A241" s="5">
        <v>0</v>
      </c>
      <c r="B241" s="6" t="s">
        <v>158</v>
      </c>
      <c r="C241" s="7">
        <v>100</v>
      </c>
      <c r="D241" s="7">
        <v>100</v>
      </c>
      <c r="E241" s="7">
        <v>13005</v>
      </c>
      <c r="F241" s="7">
        <v>35.139510000000001</v>
      </c>
      <c r="G241" s="7">
        <v>107.20098</v>
      </c>
      <c r="H241" s="7">
        <v>1052.0999999999997</v>
      </c>
      <c r="I241" s="7">
        <v>458.71559999999994</v>
      </c>
      <c r="J241" s="5">
        <v>39877</v>
      </c>
      <c r="K241" s="6" t="s">
        <v>57</v>
      </c>
      <c r="L241" s="6" t="s">
        <v>58</v>
      </c>
    </row>
    <row r="242" spans="1:12" x14ac:dyDescent="0.25">
      <c r="A242" s="8">
        <v>0</v>
      </c>
      <c r="B242" s="9" t="s">
        <v>159</v>
      </c>
      <c r="C242" s="10">
        <v>50</v>
      </c>
      <c r="D242" s="10">
        <v>50</v>
      </c>
      <c r="E242" s="10">
        <v>6502.5</v>
      </c>
      <c r="F242" s="10">
        <v>51.128010000000003</v>
      </c>
      <c r="G242" s="10">
        <v>64.412999999999997</v>
      </c>
      <c r="H242" s="10">
        <v>1099</v>
      </c>
      <c r="I242" s="10">
        <v>239.58199999999997</v>
      </c>
      <c r="J242" s="8">
        <v>39876</v>
      </c>
      <c r="K242" s="9" t="s">
        <v>57</v>
      </c>
      <c r="L242" s="9" t="s">
        <v>58</v>
      </c>
    </row>
    <row r="243" spans="1:12" x14ac:dyDescent="0.25">
      <c r="A243" s="5">
        <v>0</v>
      </c>
      <c r="B243" s="6" t="s">
        <v>81</v>
      </c>
      <c r="C243" s="7">
        <v>50</v>
      </c>
      <c r="D243" s="7">
        <v>50</v>
      </c>
      <c r="E243" s="7">
        <v>6502.5</v>
      </c>
      <c r="F243" s="7">
        <v>54.339480000000009</v>
      </c>
      <c r="G243" s="7">
        <v>81.19098000000001</v>
      </c>
      <c r="H243" s="7">
        <v>557.19999999999993</v>
      </c>
      <c r="I243" s="7">
        <v>242.93919999999997</v>
      </c>
      <c r="J243" s="5">
        <v>39878</v>
      </c>
      <c r="K243" s="6" t="s">
        <v>57</v>
      </c>
      <c r="L243" s="6" t="s">
        <v>58</v>
      </c>
    </row>
    <row r="244" spans="1:12" x14ac:dyDescent="0.25">
      <c r="A244" s="8">
        <v>0</v>
      </c>
      <c r="B244" s="9" t="s">
        <v>85</v>
      </c>
      <c r="C244" s="10">
        <v>50</v>
      </c>
      <c r="D244" s="10">
        <v>50</v>
      </c>
      <c r="E244" s="10">
        <v>6502.5</v>
      </c>
      <c r="F244" s="10">
        <v>22.158990000000003</v>
      </c>
      <c r="G244" s="10">
        <v>77.571000000000012</v>
      </c>
      <c r="H244" s="10">
        <v>1076.5999999999999</v>
      </c>
      <c r="I244" s="10">
        <v>234.69879999999995</v>
      </c>
      <c r="J244" s="8">
        <v>39878</v>
      </c>
      <c r="K244" s="9" t="s">
        <v>57</v>
      </c>
      <c r="L244" s="9" t="s">
        <v>60</v>
      </c>
    </row>
    <row r="245" spans="1:12" x14ac:dyDescent="0.25">
      <c r="A245" s="5">
        <v>0</v>
      </c>
      <c r="B245" s="6" t="s">
        <v>88</v>
      </c>
      <c r="C245" s="7">
        <v>50</v>
      </c>
      <c r="D245" s="7">
        <v>50</v>
      </c>
      <c r="E245" s="7">
        <v>6502.5</v>
      </c>
      <c r="F245" s="7">
        <v>43.375500000000002</v>
      </c>
      <c r="G245" s="7">
        <v>69.055019999999999</v>
      </c>
      <c r="H245" s="7">
        <v>565.59999999999991</v>
      </c>
      <c r="I245" s="7">
        <v>246.60159999999999</v>
      </c>
      <c r="J245" s="5">
        <v>39878</v>
      </c>
      <c r="K245" s="6" t="s">
        <v>57</v>
      </c>
      <c r="L245" s="6" t="s">
        <v>58</v>
      </c>
    </row>
    <row r="246" spans="1:12" x14ac:dyDescent="0.25">
      <c r="A246" s="8">
        <v>0</v>
      </c>
      <c r="B246" s="9" t="s">
        <v>89</v>
      </c>
      <c r="C246" s="10">
        <v>50</v>
      </c>
      <c r="D246" s="10">
        <v>50</v>
      </c>
      <c r="E246" s="10">
        <v>6502.5</v>
      </c>
      <c r="F246" s="10">
        <v>104.65047</v>
      </c>
      <c r="G246" s="10">
        <v>48.092489999999998</v>
      </c>
      <c r="H246" s="10">
        <v>564.90000000000009</v>
      </c>
      <c r="I246" s="10">
        <v>246.29640000000001</v>
      </c>
      <c r="J246" s="8">
        <v>39903</v>
      </c>
      <c r="K246" s="9" t="s">
        <v>57</v>
      </c>
      <c r="L246" s="9" t="s">
        <v>60</v>
      </c>
    </row>
    <row r="247" spans="1:12" x14ac:dyDescent="0.25">
      <c r="A247" s="5">
        <v>0</v>
      </c>
      <c r="B247" s="6" t="s">
        <v>160</v>
      </c>
      <c r="C247" s="7">
        <v>15</v>
      </c>
      <c r="D247" s="7">
        <v>15</v>
      </c>
      <c r="E247" s="7">
        <v>5278.5</v>
      </c>
      <c r="F247" s="7">
        <v>64.386989999999997</v>
      </c>
      <c r="G247" s="7">
        <v>35.904510000000002</v>
      </c>
      <c r="H247" s="7">
        <v>189</v>
      </c>
      <c r="I247" s="7">
        <v>82.404000000000011</v>
      </c>
      <c r="J247" s="5">
        <v>39882</v>
      </c>
      <c r="K247" s="6" t="s">
        <v>57</v>
      </c>
      <c r="L247" s="6" t="s">
        <v>58</v>
      </c>
    </row>
    <row r="248" spans="1:12" x14ac:dyDescent="0.25">
      <c r="A248" s="8">
        <v>0</v>
      </c>
      <c r="B248" s="9" t="s">
        <v>161</v>
      </c>
      <c r="C248" s="10">
        <v>15</v>
      </c>
      <c r="D248" s="10">
        <v>15</v>
      </c>
      <c r="E248" s="10">
        <v>5930.28</v>
      </c>
      <c r="F248" s="10">
        <v>51.154019999999996</v>
      </c>
      <c r="G248" s="10">
        <v>22.491</v>
      </c>
      <c r="H248" s="10">
        <v>348.59999999999997</v>
      </c>
      <c r="I248" s="10">
        <v>75.994800000000012</v>
      </c>
      <c r="J248" s="8">
        <v>39878</v>
      </c>
      <c r="K248" s="9" t="s">
        <v>57</v>
      </c>
      <c r="L248" s="9" t="s">
        <v>58</v>
      </c>
    </row>
    <row r="249" spans="1:12" x14ac:dyDescent="0.25">
      <c r="A249" s="5">
        <v>0</v>
      </c>
      <c r="B249" s="6" t="s">
        <v>162</v>
      </c>
      <c r="C249" s="7">
        <v>10</v>
      </c>
      <c r="D249" s="7">
        <v>10</v>
      </c>
      <c r="E249" s="7">
        <v>15454.795761000001</v>
      </c>
      <c r="F249" s="7">
        <v>40.188510000000001</v>
      </c>
      <c r="G249" s="7">
        <v>119.92599</v>
      </c>
      <c r="H249" s="7">
        <v>1066.0999999999999</v>
      </c>
      <c r="I249" s="7">
        <v>464.81959999999998</v>
      </c>
      <c r="J249" s="5">
        <v>39877</v>
      </c>
      <c r="K249" s="6" t="s">
        <v>57</v>
      </c>
      <c r="L249" s="6" t="s">
        <v>58</v>
      </c>
    </row>
    <row r="250" spans="1:12" x14ac:dyDescent="0.25">
      <c r="A250" s="8">
        <v>0</v>
      </c>
      <c r="B250" s="9" t="s">
        <v>163</v>
      </c>
      <c r="C250" s="10">
        <v>10</v>
      </c>
      <c r="D250" s="10">
        <v>10</v>
      </c>
      <c r="E250" s="10">
        <v>15454.795761000001</v>
      </c>
      <c r="F250" s="10">
        <v>32.689979999999998</v>
      </c>
      <c r="G250" s="10">
        <v>98.532000000000011</v>
      </c>
      <c r="H250" s="10">
        <v>1094.8000000000002</v>
      </c>
      <c r="I250" s="10">
        <v>477.33279999999996</v>
      </c>
      <c r="J250" s="8">
        <v>39877</v>
      </c>
      <c r="K250" s="9" t="s">
        <v>57</v>
      </c>
      <c r="L250" s="9" t="s">
        <v>60</v>
      </c>
    </row>
    <row r="251" spans="1:12" x14ac:dyDescent="0.25">
      <c r="A251" s="5">
        <v>0</v>
      </c>
      <c r="B251" s="6" t="s">
        <v>164</v>
      </c>
      <c r="C251" s="7">
        <v>50</v>
      </c>
      <c r="D251" s="7">
        <v>50</v>
      </c>
      <c r="E251" s="7">
        <v>6762.6</v>
      </c>
      <c r="F251" s="7">
        <v>28.814489999999999</v>
      </c>
      <c r="G251" s="7">
        <v>34.986510000000003</v>
      </c>
      <c r="H251" s="7">
        <v>337.39999999999992</v>
      </c>
      <c r="I251" s="7">
        <v>73.55319999999999</v>
      </c>
      <c r="J251" s="5">
        <v>39878</v>
      </c>
      <c r="K251" s="6" t="s">
        <v>57</v>
      </c>
      <c r="L251" s="6" t="s">
        <v>58</v>
      </c>
    </row>
    <row r="252" spans="1:12" x14ac:dyDescent="0.25">
      <c r="A252" s="8">
        <v>0</v>
      </c>
      <c r="B252" s="9" t="s">
        <v>165</v>
      </c>
      <c r="C252" s="10">
        <v>50</v>
      </c>
      <c r="D252" s="10">
        <v>50</v>
      </c>
      <c r="E252" s="10">
        <v>6762.6</v>
      </c>
      <c r="F252" s="10">
        <v>28.2285</v>
      </c>
      <c r="G252" s="10">
        <v>33.786989999999996</v>
      </c>
      <c r="H252" s="10">
        <v>347.19999999999993</v>
      </c>
      <c r="I252" s="10">
        <v>75.689599999999999</v>
      </c>
      <c r="J252" s="8">
        <v>39877</v>
      </c>
      <c r="K252" s="9" t="s">
        <v>57</v>
      </c>
      <c r="L252" s="9" t="s">
        <v>58</v>
      </c>
    </row>
    <row r="253" spans="1:12" x14ac:dyDescent="0.25">
      <c r="A253" s="5">
        <v>0</v>
      </c>
      <c r="B253" s="6" t="s">
        <v>166</v>
      </c>
      <c r="C253" s="7">
        <v>50</v>
      </c>
      <c r="D253" s="7">
        <v>50</v>
      </c>
      <c r="E253" s="7">
        <v>6762.6</v>
      </c>
      <c r="F253" s="7">
        <v>26.2395</v>
      </c>
      <c r="G253" s="7">
        <v>43.605000000000004</v>
      </c>
      <c r="H253" s="7">
        <v>371</v>
      </c>
      <c r="I253" s="7">
        <v>80.878</v>
      </c>
      <c r="J253" s="5">
        <v>39882</v>
      </c>
      <c r="K253" s="6" t="s">
        <v>57</v>
      </c>
      <c r="L253" s="6" t="s">
        <v>58</v>
      </c>
    </row>
    <row r="254" spans="1:12" x14ac:dyDescent="0.25">
      <c r="A254" s="8">
        <v>0</v>
      </c>
      <c r="B254" s="9" t="s">
        <v>167</v>
      </c>
      <c r="C254" s="10">
        <v>50</v>
      </c>
      <c r="D254" s="10">
        <v>50</v>
      </c>
      <c r="E254" s="10">
        <v>6762.6</v>
      </c>
      <c r="F254" s="10">
        <v>33.454979999999999</v>
      </c>
      <c r="G254" s="10">
        <v>29.120490000000004</v>
      </c>
      <c r="H254" s="10">
        <v>337.39999999999992</v>
      </c>
      <c r="I254" s="10">
        <v>73.55319999999999</v>
      </c>
      <c r="J254" s="8">
        <v>39877</v>
      </c>
      <c r="K254" s="9" t="s">
        <v>57</v>
      </c>
      <c r="L254" s="9" t="s">
        <v>58</v>
      </c>
    </row>
    <row r="255" spans="1:12" x14ac:dyDescent="0.25">
      <c r="A255" s="5">
        <v>39875</v>
      </c>
      <c r="B255" s="6" t="s">
        <v>168</v>
      </c>
      <c r="C255" s="7">
        <v>27000</v>
      </c>
      <c r="D255" s="7">
        <v>27000</v>
      </c>
      <c r="E255" s="7">
        <v>18589.5</v>
      </c>
      <c r="F255" s="7">
        <v>267.77753999999999</v>
      </c>
      <c r="G255" s="7">
        <v>47.939489999999999</v>
      </c>
      <c r="H255" s="7">
        <v>1933.3999999999999</v>
      </c>
      <c r="I255" s="7">
        <v>309.34400000000005</v>
      </c>
      <c r="J255" s="5">
        <v>39876</v>
      </c>
      <c r="K255" s="6" t="s">
        <v>24</v>
      </c>
      <c r="L255" s="6" t="s">
        <v>29</v>
      </c>
    </row>
    <row r="256" spans="1:12" x14ac:dyDescent="0.25">
      <c r="A256" s="8">
        <v>39875</v>
      </c>
      <c r="B256" s="9" t="s">
        <v>557</v>
      </c>
      <c r="C256" s="10">
        <v>10500</v>
      </c>
      <c r="D256" s="10">
        <v>10500</v>
      </c>
      <c r="E256" s="10">
        <v>5462.1</v>
      </c>
      <c r="F256" s="10">
        <v>253.06199999999998</v>
      </c>
      <c r="G256" s="10">
        <v>12.596490000000001</v>
      </c>
      <c r="H256" s="10">
        <v>897.4</v>
      </c>
      <c r="I256" s="10">
        <v>149.4171</v>
      </c>
      <c r="J256" s="8">
        <v>39876</v>
      </c>
      <c r="K256" s="9" t="s">
        <v>24</v>
      </c>
      <c r="L256" s="9" t="s">
        <v>64</v>
      </c>
    </row>
    <row r="257" spans="1:12" x14ac:dyDescent="0.25">
      <c r="A257" s="5">
        <v>39876</v>
      </c>
      <c r="B257" s="6" t="s">
        <v>169</v>
      </c>
      <c r="C257" s="7">
        <v>1000</v>
      </c>
      <c r="D257" s="7">
        <v>1000</v>
      </c>
      <c r="E257" s="7">
        <v>1.53</v>
      </c>
      <c r="F257" s="7">
        <v>36.261000000000003</v>
      </c>
      <c r="G257" s="7">
        <v>7.9560000000000004</v>
      </c>
      <c r="H257" s="7">
        <v>40.599999999999994</v>
      </c>
      <c r="I257" s="7">
        <v>4.0599999999999996</v>
      </c>
      <c r="J257" s="5">
        <v>39877</v>
      </c>
      <c r="K257" s="6" t="s">
        <v>24</v>
      </c>
      <c r="L257" s="6" t="s">
        <v>70</v>
      </c>
    </row>
    <row r="258" spans="1:12" x14ac:dyDescent="0.25">
      <c r="A258" s="8">
        <v>39877</v>
      </c>
      <c r="B258" s="9" t="s">
        <v>497</v>
      </c>
      <c r="C258" s="10">
        <v>50000</v>
      </c>
      <c r="D258" s="10">
        <v>50000</v>
      </c>
      <c r="E258" s="10">
        <v>7650</v>
      </c>
      <c r="F258" s="10">
        <v>54.723509999999997</v>
      </c>
      <c r="G258" s="10">
        <v>43.911000000000001</v>
      </c>
      <c r="H258" s="10">
        <v>667.79999999999984</v>
      </c>
      <c r="I258" s="10">
        <v>133.55999999999997</v>
      </c>
      <c r="J258" s="8">
        <v>39878</v>
      </c>
      <c r="K258" s="9" t="s">
        <v>24</v>
      </c>
      <c r="L258" s="9" t="s">
        <v>27</v>
      </c>
    </row>
    <row r="259" spans="1:12" x14ac:dyDescent="0.25">
      <c r="A259" s="5">
        <v>39877</v>
      </c>
      <c r="B259" s="6" t="s">
        <v>498</v>
      </c>
      <c r="C259" s="7">
        <v>50000</v>
      </c>
      <c r="D259" s="7">
        <v>50000</v>
      </c>
      <c r="E259" s="7">
        <v>7650</v>
      </c>
      <c r="F259" s="7">
        <v>74.203469999999996</v>
      </c>
      <c r="G259" s="7">
        <v>42.78951</v>
      </c>
      <c r="H259" s="7">
        <v>1359.3999999999999</v>
      </c>
      <c r="I259" s="7">
        <v>135.93999999999997</v>
      </c>
      <c r="J259" s="5">
        <v>39878</v>
      </c>
      <c r="K259" s="6" t="s">
        <v>24</v>
      </c>
      <c r="L259" s="6" t="s">
        <v>27</v>
      </c>
    </row>
    <row r="260" spans="1:12" x14ac:dyDescent="0.25">
      <c r="A260" s="8">
        <v>39878</v>
      </c>
      <c r="B260" s="9" t="s">
        <v>507</v>
      </c>
      <c r="C260" s="10">
        <v>50000</v>
      </c>
      <c r="D260" s="10">
        <v>50000</v>
      </c>
      <c r="E260" s="10">
        <v>7650</v>
      </c>
      <c r="F260" s="10">
        <v>98.55801000000001</v>
      </c>
      <c r="G260" s="10">
        <v>46.153980000000004</v>
      </c>
      <c r="H260" s="10">
        <v>1348.1999999999998</v>
      </c>
      <c r="I260" s="10">
        <v>134.82</v>
      </c>
      <c r="J260" s="8">
        <v>39878</v>
      </c>
      <c r="K260" s="9" t="s">
        <v>24</v>
      </c>
      <c r="L260" s="9" t="s">
        <v>27</v>
      </c>
    </row>
    <row r="261" spans="1:12" x14ac:dyDescent="0.25">
      <c r="A261" s="5">
        <v>39877</v>
      </c>
      <c r="B261" s="6" t="s">
        <v>508</v>
      </c>
      <c r="C261" s="7">
        <v>52500</v>
      </c>
      <c r="D261" s="7">
        <v>52500</v>
      </c>
      <c r="E261" s="7">
        <v>14458.5</v>
      </c>
      <c r="F261" s="7">
        <v>300.18446999999998</v>
      </c>
      <c r="G261" s="7">
        <v>69.361020000000011</v>
      </c>
      <c r="H261" s="7">
        <v>2666.4110344827586</v>
      </c>
      <c r="I261" s="7">
        <v>386.62959999999998</v>
      </c>
      <c r="J261" s="5">
        <v>39877</v>
      </c>
      <c r="K261" s="6" t="s">
        <v>24</v>
      </c>
      <c r="L261" s="6" t="s">
        <v>43</v>
      </c>
    </row>
    <row r="262" spans="1:12" x14ac:dyDescent="0.25">
      <c r="A262" s="8">
        <v>39877</v>
      </c>
      <c r="B262" s="9" t="s">
        <v>509</v>
      </c>
      <c r="C262" s="10">
        <v>20000</v>
      </c>
      <c r="D262" s="10">
        <v>20000</v>
      </c>
      <c r="E262" s="10">
        <v>3060</v>
      </c>
      <c r="F262" s="10">
        <v>79.04898</v>
      </c>
      <c r="G262" s="10">
        <v>24.377490000000002</v>
      </c>
      <c r="H262" s="10">
        <v>350</v>
      </c>
      <c r="I262" s="10">
        <v>70</v>
      </c>
      <c r="J262" s="8">
        <v>39878</v>
      </c>
      <c r="K262" s="9" t="s">
        <v>24</v>
      </c>
      <c r="L262" s="9" t="s">
        <v>27</v>
      </c>
    </row>
    <row r="263" spans="1:12" x14ac:dyDescent="0.25">
      <c r="A263" s="5">
        <v>39884</v>
      </c>
      <c r="B263" s="6" t="s">
        <v>170</v>
      </c>
      <c r="C263" s="7">
        <v>100000</v>
      </c>
      <c r="D263" s="7">
        <v>100800</v>
      </c>
      <c r="E263" s="7">
        <v>21437.135999999999</v>
      </c>
      <c r="F263" s="7">
        <v>132.67548000000002</v>
      </c>
      <c r="G263" s="7">
        <v>59.261490000000009</v>
      </c>
      <c r="H263" s="7">
        <v>3295.599999999999</v>
      </c>
      <c r="I263" s="7">
        <v>527.29600000000005</v>
      </c>
      <c r="J263" s="5">
        <v>39888</v>
      </c>
      <c r="K263" s="6" t="s">
        <v>24</v>
      </c>
      <c r="L263" s="6" t="s">
        <v>29</v>
      </c>
    </row>
    <row r="264" spans="1:12" x14ac:dyDescent="0.25">
      <c r="A264" s="8">
        <v>39887</v>
      </c>
      <c r="B264" s="9" t="s">
        <v>171</v>
      </c>
      <c r="C264" s="10">
        <v>100000</v>
      </c>
      <c r="D264" s="10">
        <v>100000</v>
      </c>
      <c r="E264" s="10">
        <v>19278</v>
      </c>
      <c r="F264" s="10">
        <v>236.20598999999999</v>
      </c>
      <c r="G264" s="10">
        <v>95.292990000000003</v>
      </c>
      <c r="H264" s="10">
        <v>3662.0499999999997</v>
      </c>
      <c r="I264" s="10">
        <v>585.92799999999988</v>
      </c>
      <c r="J264" s="8">
        <v>39888</v>
      </c>
      <c r="K264" s="9" t="s">
        <v>24</v>
      </c>
      <c r="L264" s="9" t="s">
        <v>29</v>
      </c>
    </row>
    <row r="265" spans="1:12" x14ac:dyDescent="0.25">
      <c r="A265" s="5">
        <v>39888</v>
      </c>
      <c r="B265" s="6" t="s">
        <v>172</v>
      </c>
      <c r="C265" s="7">
        <v>1000</v>
      </c>
      <c r="D265" s="7">
        <v>1000</v>
      </c>
      <c r="E265" s="7">
        <v>192.78</v>
      </c>
      <c r="F265" s="7">
        <v>56.177009999999996</v>
      </c>
      <c r="G265" s="7">
        <v>0</v>
      </c>
      <c r="H265" s="7">
        <v>110.44999999999999</v>
      </c>
      <c r="I265" s="7">
        <v>46.388999999999996</v>
      </c>
      <c r="J265" s="5">
        <v>39889</v>
      </c>
      <c r="K265" s="6" t="s">
        <v>24</v>
      </c>
      <c r="L265" s="6" t="s">
        <v>29</v>
      </c>
    </row>
    <row r="266" spans="1:12" x14ac:dyDescent="0.25">
      <c r="A266" s="8">
        <v>39877</v>
      </c>
      <c r="B266" s="9" t="s">
        <v>510</v>
      </c>
      <c r="C266" s="10">
        <v>10200</v>
      </c>
      <c r="D266" s="10">
        <v>10200</v>
      </c>
      <c r="E266" s="10">
        <v>2965.14</v>
      </c>
      <c r="F266" s="10">
        <v>118.52297999999999</v>
      </c>
      <c r="G266" s="10">
        <v>29.631510000000002</v>
      </c>
      <c r="H266" s="10">
        <v>611.79999999999995</v>
      </c>
      <c r="I266" s="10">
        <v>65.462599999999981</v>
      </c>
      <c r="J266" s="8">
        <v>39877</v>
      </c>
      <c r="K266" s="9" t="s">
        <v>24</v>
      </c>
      <c r="L266" s="9" t="s">
        <v>37</v>
      </c>
    </row>
    <row r="267" spans="1:12" x14ac:dyDescent="0.25">
      <c r="A267" s="5">
        <v>39875</v>
      </c>
      <c r="B267" s="6" t="s">
        <v>173</v>
      </c>
      <c r="C267" s="7">
        <v>400000</v>
      </c>
      <c r="D267" s="7">
        <v>392000</v>
      </c>
      <c r="E267" s="7">
        <v>29557.312343999998</v>
      </c>
      <c r="F267" s="7">
        <v>39.908520000000003</v>
      </c>
      <c r="G267" s="7">
        <v>144.96903</v>
      </c>
      <c r="H267" s="7">
        <v>2990.3999999999996</v>
      </c>
      <c r="I267" s="7">
        <v>933.00480000000016</v>
      </c>
      <c r="J267" s="5">
        <v>39876</v>
      </c>
      <c r="K267" s="6" t="s">
        <v>24</v>
      </c>
      <c r="L267" s="6" t="s">
        <v>43</v>
      </c>
    </row>
    <row r="268" spans="1:12" x14ac:dyDescent="0.25">
      <c r="A268" s="8">
        <v>39876</v>
      </c>
      <c r="B268" s="9" t="s">
        <v>174</v>
      </c>
      <c r="C268" s="10">
        <v>36000</v>
      </c>
      <c r="D268" s="10">
        <v>36000</v>
      </c>
      <c r="E268" s="10">
        <v>4747.8960000000006</v>
      </c>
      <c r="F268" s="10">
        <v>38.888010000000001</v>
      </c>
      <c r="G268" s="10">
        <v>30.191490000000002</v>
      </c>
      <c r="H268" s="10">
        <v>439.59999999999997</v>
      </c>
      <c r="I268" s="10">
        <v>47.916399999999996</v>
      </c>
      <c r="J268" s="8">
        <v>39877</v>
      </c>
      <c r="K268" s="9" t="s">
        <v>24</v>
      </c>
      <c r="L268" s="9" t="s">
        <v>70</v>
      </c>
    </row>
    <row r="269" spans="1:12" x14ac:dyDescent="0.25">
      <c r="A269" s="5">
        <v>39877</v>
      </c>
      <c r="B269" s="6" t="s">
        <v>511</v>
      </c>
      <c r="C269" s="7">
        <v>30000</v>
      </c>
      <c r="D269" s="7">
        <v>30060</v>
      </c>
      <c r="E269" s="7">
        <v>4599.18</v>
      </c>
      <c r="F269" s="7">
        <v>93.203010000000006</v>
      </c>
      <c r="G269" s="7">
        <v>24.250499999999999</v>
      </c>
      <c r="H269" s="7">
        <v>823.19999999999993</v>
      </c>
      <c r="I269" s="7">
        <v>82.32</v>
      </c>
      <c r="J269" s="5">
        <v>39877</v>
      </c>
      <c r="K269" s="6" t="s">
        <v>24</v>
      </c>
      <c r="L269" s="6" t="s">
        <v>27</v>
      </c>
    </row>
    <row r="270" spans="1:12" x14ac:dyDescent="0.25">
      <c r="A270" s="8">
        <v>39882</v>
      </c>
      <c r="B270" s="9" t="s">
        <v>175</v>
      </c>
      <c r="C270" s="10">
        <v>7000</v>
      </c>
      <c r="D270" s="10">
        <v>6440</v>
      </c>
      <c r="E270" s="10">
        <v>1477.98</v>
      </c>
      <c r="F270" s="10">
        <v>46.664999999999999</v>
      </c>
      <c r="G270" s="10">
        <v>29.043990000000001</v>
      </c>
      <c r="H270" s="10">
        <v>78.399999999999991</v>
      </c>
      <c r="I270" s="10">
        <v>12.3088</v>
      </c>
      <c r="J270" s="8">
        <v>39883</v>
      </c>
      <c r="K270" s="9" t="s">
        <v>24</v>
      </c>
      <c r="L270" s="9" t="s">
        <v>70</v>
      </c>
    </row>
    <row r="271" spans="1:12" x14ac:dyDescent="0.25">
      <c r="A271" s="5">
        <v>39882</v>
      </c>
      <c r="B271" s="6" t="s">
        <v>176</v>
      </c>
      <c r="C271" s="7">
        <v>206200</v>
      </c>
      <c r="D271" s="7">
        <v>206400</v>
      </c>
      <c r="E271" s="7">
        <v>14210.64</v>
      </c>
      <c r="F271" s="7">
        <v>34.986510000000003</v>
      </c>
      <c r="G271" s="7">
        <v>134.76698999999999</v>
      </c>
      <c r="H271" s="7">
        <v>1801.7999999999995</v>
      </c>
      <c r="I271" s="7">
        <v>399.99959999999999</v>
      </c>
      <c r="J271" s="5">
        <v>39883</v>
      </c>
      <c r="K271" s="6" t="s">
        <v>24</v>
      </c>
      <c r="L271" s="6" t="s">
        <v>27</v>
      </c>
    </row>
    <row r="272" spans="1:12" x14ac:dyDescent="0.25">
      <c r="A272" s="8">
        <v>39883</v>
      </c>
      <c r="B272" s="9" t="s">
        <v>177</v>
      </c>
      <c r="C272" s="10">
        <v>22400</v>
      </c>
      <c r="D272" s="10">
        <v>22500</v>
      </c>
      <c r="E272" s="10">
        <v>25818.75</v>
      </c>
      <c r="F272" s="10">
        <v>80.325000000000003</v>
      </c>
      <c r="G272" s="10">
        <v>212.79852</v>
      </c>
      <c r="H272" s="10">
        <v>6836.2</v>
      </c>
      <c r="I272" s="10">
        <v>683.62</v>
      </c>
      <c r="J272" s="8">
        <v>39883</v>
      </c>
      <c r="K272" s="9" t="s">
        <v>24</v>
      </c>
      <c r="L272" s="9" t="s">
        <v>27</v>
      </c>
    </row>
    <row r="273" spans="1:12" x14ac:dyDescent="0.25">
      <c r="A273" s="5">
        <v>39875</v>
      </c>
      <c r="B273" s="6" t="s">
        <v>178</v>
      </c>
      <c r="C273" s="7">
        <v>6000</v>
      </c>
      <c r="D273" s="7">
        <v>6000</v>
      </c>
      <c r="E273" s="7">
        <v>2754</v>
      </c>
      <c r="F273" s="7">
        <v>34.247520000000002</v>
      </c>
      <c r="G273" s="7">
        <v>25.398000000000003</v>
      </c>
      <c r="H273" s="7">
        <v>140</v>
      </c>
      <c r="I273" s="7">
        <v>12.32</v>
      </c>
      <c r="J273" s="5">
        <v>39876</v>
      </c>
      <c r="K273" s="6" t="s">
        <v>24</v>
      </c>
      <c r="L273" s="6" t="s">
        <v>70</v>
      </c>
    </row>
    <row r="274" spans="1:12" x14ac:dyDescent="0.25">
      <c r="A274" s="8">
        <v>39878</v>
      </c>
      <c r="B274" s="9" t="s">
        <v>179</v>
      </c>
      <c r="C274" s="10">
        <v>153000</v>
      </c>
      <c r="D274" s="10">
        <v>148500</v>
      </c>
      <c r="E274" s="10">
        <v>34080.75</v>
      </c>
      <c r="F274" s="10">
        <v>49.672980000000003</v>
      </c>
      <c r="G274" s="10">
        <v>173.93804999999998</v>
      </c>
      <c r="H274" s="10">
        <v>4060.8408408408404</v>
      </c>
      <c r="I274" s="10">
        <v>1352.26</v>
      </c>
      <c r="J274" s="8">
        <v>39881</v>
      </c>
      <c r="K274" s="9" t="s">
        <v>24</v>
      </c>
      <c r="L274" s="9" t="s">
        <v>64</v>
      </c>
    </row>
    <row r="275" spans="1:12" x14ac:dyDescent="0.25">
      <c r="A275" s="5">
        <v>39883</v>
      </c>
      <c r="B275" s="6" t="s">
        <v>180</v>
      </c>
      <c r="C275" s="7">
        <v>100000</v>
      </c>
      <c r="D275" s="7">
        <v>100000</v>
      </c>
      <c r="E275" s="7">
        <v>13770</v>
      </c>
      <c r="F275" s="7">
        <v>47.023020000000002</v>
      </c>
      <c r="G275" s="7">
        <v>129.38751000000002</v>
      </c>
      <c r="H275" s="7">
        <v>1943.8999999999996</v>
      </c>
      <c r="I275" s="7">
        <v>466.536</v>
      </c>
      <c r="J275" s="5">
        <v>39884</v>
      </c>
      <c r="K275" s="6" t="s">
        <v>24</v>
      </c>
      <c r="L275" s="6" t="s">
        <v>63</v>
      </c>
    </row>
    <row r="276" spans="1:12" x14ac:dyDescent="0.25">
      <c r="A276" s="8">
        <v>39898</v>
      </c>
      <c r="B276" s="9" t="s">
        <v>717</v>
      </c>
      <c r="C276" s="10">
        <v>5000</v>
      </c>
      <c r="D276" s="10">
        <v>5010</v>
      </c>
      <c r="E276" s="10">
        <v>4675.8329999999996</v>
      </c>
      <c r="F276" s="10">
        <v>36.490500000000004</v>
      </c>
      <c r="G276" s="10">
        <v>37.35801</v>
      </c>
      <c r="H276" s="10">
        <v>266.70000000000005</v>
      </c>
      <c r="I276" s="10">
        <v>80.009999999999991</v>
      </c>
      <c r="J276" s="8">
        <v>39903</v>
      </c>
      <c r="K276" s="9" t="s">
        <v>24</v>
      </c>
      <c r="L276" s="9" t="s">
        <v>43</v>
      </c>
    </row>
    <row r="277" spans="1:12" x14ac:dyDescent="0.25">
      <c r="A277" s="5">
        <v>39899</v>
      </c>
      <c r="B277" s="6" t="s">
        <v>718</v>
      </c>
      <c r="C277" s="7">
        <v>5000</v>
      </c>
      <c r="D277" s="7">
        <v>5400</v>
      </c>
      <c r="E277" s="7">
        <v>5039.82</v>
      </c>
      <c r="F277" s="7">
        <v>37.970010000000002</v>
      </c>
      <c r="G277" s="7">
        <v>40.901490000000003</v>
      </c>
      <c r="H277" s="7">
        <v>420</v>
      </c>
      <c r="I277" s="7">
        <v>62.999999999999993</v>
      </c>
      <c r="J277" s="5">
        <v>39903</v>
      </c>
      <c r="K277" s="6" t="s">
        <v>24</v>
      </c>
      <c r="L277" s="6" t="s">
        <v>43</v>
      </c>
    </row>
    <row r="278" spans="1:12" x14ac:dyDescent="0.25">
      <c r="A278" s="8">
        <v>39899</v>
      </c>
      <c r="B278" s="9" t="s">
        <v>719</v>
      </c>
      <c r="C278" s="10">
        <v>5000</v>
      </c>
      <c r="D278" s="10">
        <v>5400</v>
      </c>
      <c r="E278" s="10">
        <v>5039.82</v>
      </c>
      <c r="F278" s="10">
        <v>120.23199</v>
      </c>
      <c r="G278" s="10">
        <v>29.47851</v>
      </c>
      <c r="H278" s="10">
        <v>206.5</v>
      </c>
      <c r="I278" s="10">
        <v>61.949999999999989</v>
      </c>
      <c r="J278" s="8">
        <v>39903</v>
      </c>
      <c r="K278" s="9" t="s">
        <v>24</v>
      </c>
      <c r="L278" s="9" t="s">
        <v>43</v>
      </c>
    </row>
    <row r="279" spans="1:12" x14ac:dyDescent="0.25">
      <c r="A279" s="5">
        <v>39876</v>
      </c>
      <c r="B279" s="6" t="s">
        <v>181</v>
      </c>
      <c r="C279" s="7">
        <v>50000</v>
      </c>
      <c r="D279" s="7">
        <v>50000</v>
      </c>
      <c r="E279" s="7">
        <v>15682.5</v>
      </c>
      <c r="F279" s="7">
        <v>60.588000000000001</v>
      </c>
      <c r="G279" s="7">
        <v>98.584019999999995</v>
      </c>
      <c r="H279" s="7">
        <v>939.4</v>
      </c>
      <c r="I279" s="7">
        <v>187.87999999999997</v>
      </c>
      <c r="J279" s="5">
        <v>39878</v>
      </c>
      <c r="K279" s="6" t="s">
        <v>24</v>
      </c>
      <c r="L279" s="6" t="s">
        <v>70</v>
      </c>
    </row>
    <row r="280" spans="1:12" x14ac:dyDescent="0.25">
      <c r="A280" s="8">
        <v>39883</v>
      </c>
      <c r="B280" s="9" t="s">
        <v>657</v>
      </c>
      <c r="C280" s="10">
        <v>150000</v>
      </c>
      <c r="D280" s="10">
        <v>150000</v>
      </c>
      <c r="E280" s="10">
        <v>17923.261500000001</v>
      </c>
      <c r="F280" s="10">
        <v>170.33949000000001</v>
      </c>
      <c r="G280" s="10">
        <v>156.44097000000002</v>
      </c>
      <c r="H280" s="10">
        <v>2387</v>
      </c>
      <c r="I280" s="10">
        <v>775.77499999999975</v>
      </c>
      <c r="J280" s="8">
        <v>39883</v>
      </c>
      <c r="K280" s="9" t="s">
        <v>24</v>
      </c>
      <c r="L280" s="9" t="s">
        <v>37</v>
      </c>
    </row>
    <row r="281" spans="1:12" x14ac:dyDescent="0.25">
      <c r="A281" s="5">
        <v>39878</v>
      </c>
      <c r="B281" s="6" t="s">
        <v>658</v>
      </c>
      <c r="C281" s="7">
        <v>5000</v>
      </c>
      <c r="D281" s="7">
        <v>5000</v>
      </c>
      <c r="E281" s="7">
        <v>6837.6212549999991</v>
      </c>
      <c r="F281" s="7">
        <v>26.368020000000005</v>
      </c>
      <c r="G281" s="7">
        <v>50.2605</v>
      </c>
      <c r="H281" s="7">
        <v>535.5</v>
      </c>
      <c r="I281" s="7">
        <v>233.47800000000001</v>
      </c>
      <c r="J281" s="5">
        <v>39878</v>
      </c>
      <c r="K281" s="6" t="s">
        <v>57</v>
      </c>
      <c r="L281" s="6" t="s">
        <v>60</v>
      </c>
    </row>
    <row r="282" spans="1:12" x14ac:dyDescent="0.25">
      <c r="A282" s="8">
        <v>39878</v>
      </c>
      <c r="B282" s="9" t="s">
        <v>182</v>
      </c>
      <c r="C282" s="10">
        <v>40000</v>
      </c>
      <c r="D282" s="10">
        <v>40000</v>
      </c>
      <c r="E282" s="10">
        <v>90270</v>
      </c>
      <c r="F282" s="10">
        <v>585.37799999999993</v>
      </c>
      <c r="G282" s="10">
        <v>307.63098000000002</v>
      </c>
      <c r="H282" s="10">
        <v>10077.477477477478</v>
      </c>
      <c r="I282" s="10">
        <v>1118.6000000000001</v>
      </c>
      <c r="J282" s="8">
        <v>39878</v>
      </c>
      <c r="K282" s="9" t="s">
        <v>24</v>
      </c>
      <c r="L282" s="9" t="s">
        <v>26</v>
      </c>
    </row>
    <row r="283" spans="1:12" x14ac:dyDescent="0.25">
      <c r="A283" s="5">
        <v>39876</v>
      </c>
      <c r="B283" s="6" t="s">
        <v>183</v>
      </c>
      <c r="C283" s="7">
        <v>5000</v>
      </c>
      <c r="D283" s="7">
        <v>5100</v>
      </c>
      <c r="E283" s="7">
        <v>3992.5610099999999</v>
      </c>
      <c r="F283" s="7">
        <v>58.446000000000005</v>
      </c>
      <c r="G283" s="7">
        <v>17.671500000000002</v>
      </c>
      <c r="H283" s="7">
        <v>268.79999999999995</v>
      </c>
      <c r="I283" s="7">
        <v>44.352000000000004</v>
      </c>
      <c r="J283" s="5">
        <v>39877</v>
      </c>
      <c r="K283" s="6" t="s">
        <v>24</v>
      </c>
      <c r="L283" s="6" t="s">
        <v>55</v>
      </c>
    </row>
    <row r="284" spans="1:12" x14ac:dyDescent="0.25">
      <c r="A284" s="8">
        <v>39884</v>
      </c>
      <c r="B284" s="9" t="s">
        <v>184</v>
      </c>
      <c r="C284" s="10">
        <v>15000</v>
      </c>
      <c r="D284" s="10">
        <v>15000</v>
      </c>
      <c r="E284" s="10">
        <v>11704.5</v>
      </c>
      <c r="F284" s="10">
        <v>405.17154000000005</v>
      </c>
      <c r="G284" s="10">
        <v>30.982500000000002</v>
      </c>
      <c r="H284" s="10">
        <v>1073.7999999999997</v>
      </c>
      <c r="I284" s="10">
        <v>89.662299999999988</v>
      </c>
      <c r="J284" s="8">
        <v>39884</v>
      </c>
      <c r="K284" s="9" t="s">
        <v>24</v>
      </c>
      <c r="L284" s="9" t="s">
        <v>37</v>
      </c>
    </row>
    <row r="285" spans="1:12" x14ac:dyDescent="0.25">
      <c r="A285" s="5">
        <v>39883</v>
      </c>
      <c r="B285" s="6" t="s">
        <v>185</v>
      </c>
      <c r="C285" s="7">
        <v>15000</v>
      </c>
      <c r="D285" s="7">
        <v>15040</v>
      </c>
      <c r="E285" s="7">
        <v>14266.944</v>
      </c>
      <c r="F285" s="7">
        <v>157.92201</v>
      </c>
      <c r="G285" s="7">
        <v>35.649000000000001</v>
      </c>
      <c r="H285" s="7">
        <v>1976.8000000000002</v>
      </c>
      <c r="I285" s="7">
        <v>286.63599999999997</v>
      </c>
      <c r="J285" s="5">
        <v>39884</v>
      </c>
      <c r="K285" s="6" t="s">
        <v>24</v>
      </c>
      <c r="L285" s="6" t="s">
        <v>37</v>
      </c>
    </row>
    <row r="286" spans="1:12" x14ac:dyDescent="0.25">
      <c r="A286" s="8">
        <v>39884</v>
      </c>
      <c r="B286" s="9" t="s">
        <v>186</v>
      </c>
      <c r="C286" s="10">
        <v>5000</v>
      </c>
      <c r="D286" s="10">
        <v>5000</v>
      </c>
      <c r="E286" s="10">
        <v>6732</v>
      </c>
      <c r="F286" s="10">
        <v>99.780479999999997</v>
      </c>
      <c r="G286" s="10">
        <v>42.533999999999999</v>
      </c>
      <c r="H286" s="10">
        <v>638.40000000000009</v>
      </c>
      <c r="I286" s="10">
        <v>70.862400000000008</v>
      </c>
      <c r="J286" s="8">
        <v>39884</v>
      </c>
      <c r="K286" s="9" t="s">
        <v>24</v>
      </c>
      <c r="L286" s="9" t="s">
        <v>37</v>
      </c>
    </row>
    <row r="287" spans="1:12" x14ac:dyDescent="0.25">
      <c r="A287" s="5">
        <v>39883</v>
      </c>
      <c r="B287" s="6" t="s">
        <v>187</v>
      </c>
      <c r="C287" s="7">
        <v>2000</v>
      </c>
      <c r="D287" s="7">
        <v>2000</v>
      </c>
      <c r="E287" s="7">
        <v>4590</v>
      </c>
      <c r="F287" s="7">
        <v>46.53801</v>
      </c>
      <c r="G287" s="7">
        <v>63.366479999999996</v>
      </c>
      <c r="H287" s="7">
        <v>525</v>
      </c>
      <c r="I287" s="7">
        <v>86.625</v>
      </c>
      <c r="J287" s="5">
        <v>39884</v>
      </c>
      <c r="K287" s="6" t="s">
        <v>24</v>
      </c>
      <c r="L287" s="6" t="s">
        <v>55</v>
      </c>
    </row>
    <row r="288" spans="1:12" x14ac:dyDescent="0.25">
      <c r="A288" s="8">
        <v>39883</v>
      </c>
      <c r="B288" s="9" t="s">
        <v>188</v>
      </c>
      <c r="C288" s="10">
        <v>15000</v>
      </c>
      <c r="D288" s="10">
        <v>15040</v>
      </c>
      <c r="E288" s="10">
        <v>16798.175999999999</v>
      </c>
      <c r="F288" s="10">
        <v>483.68501999999995</v>
      </c>
      <c r="G288" s="10">
        <v>108.85950000000001</v>
      </c>
      <c r="H288" s="10">
        <v>2352</v>
      </c>
      <c r="I288" s="10">
        <v>341.03999999999996</v>
      </c>
      <c r="J288" s="8">
        <v>39884</v>
      </c>
      <c r="K288" s="9" t="s">
        <v>24</v>
      </c>
      <c r="L288" s="9" t="s">
        <v>37</v>
      </c>
    </row>
    <row r="289" spans="1:12" x14ac:dyDescent="0.25">
      <c r="A289" s="5">
        <v>39881</v>
      </c>
      <c r="B289" s="6" t="s">
        <v>189</v>
      </c>
      <c r="C289" s="7">
        <v>2000000</v>
      </c>
      <c r="D289" s="7">
        <v>2000000</v>
      </c>
      <c r="E289" s="7">
        <v>21425.508000000002</v>
      </c>
      <c r="F289" s="7">
        <v>68.568480000000008</v>
      </c>
      <c r="G289" s="7">
        <v>469.24947000000003</v>
      </c>
      <c r="H289" s="7">
        <v>4614.0059880239505</v>
      </c>
      <c r="I289" s="7">
        <v>770.53899999999976</v>
      </c>
      <c r="J289" s="5">
        <v>39881</v>
      </c>
      <c r="K289" s="6" t="s">
        <v>24</v>
      </c>
      <c r="L289" s="6" t="s">
        <v>70</v>
      </c>
    </row>
    <row r="290" spans="1:12" x14ac:dyDescent="0.25">
      <c r="A290" s="8">
        <v>0</v>
      </c>
      <c r="B290" s="9" t="s">
        <v>190</v>
      </c>
      <c r="C290" s="10">
        <v>120</v>
      </c>
      <c r="D290" s="10">
        <v>120</v>
      </c>
      <c r="E290" s="10">
        <v>47736</v>
      </c>
      <c r="F290" s="10">
        <v>32.486490000000003</v>
      </c>
      <c r="G290" s="10">
        <v>699.41502000000014</v>
      </c>
      <c r="H290" s="10">
        <v>12588.8</v>
      </c>
      <c r="I290" s="10">
        <v>1573.6</v>
      </c>
      <c r="J290" s="8">
        <v>39883</v>
      </c>
      <c r="K290" s="9" t="s">
        <v>57</v>
      </c>
      <c r="L290" s="9" t="s">
        <v>60</v>
      </c>
    </row>
    <row r="291" spans="1:12" x14ac:dyDescent="0.25">
      <c r="A291" s="5">
        <v>0</v>
      </c>
      <c r="B291" s="6" t="s">
        <v>191</v>
      </c>
      <c r="C291" s="7">
        <v>60</v>
      </c>
      <c r="D291" s="7">
        <v>60</v>
      </c>
      <c r="E291" s="7">
        <v>23409</v>
      </c>
      <c r="F291" s="7">
        <v>29.375999999999998</v>
      </c>
      <c r="G291" s="7">
        <v>189.51651000000001</v>
      </c>
      <c r="H291" s="7">
        <v>3010.7000000000003</v>
      </c>
      <c r="I291" s="7">
        <v>752.67500000000007</v>
      </c>
      <c r="J291" s="5">
        <v>39881</v>
      </c>
      <c r="K291" s="6" t="s">
        <v>57</v>
      </c>
      <c r="L291" s="6" t="s">
        <v>60</v>
      </c>
    </row>
    <row r="292" spans="1:12" x14ac:dyDescent="0.25">
      <c r="A292" s="8">
        <v>0</v>
      </c>
      <c r="B292" s="9" t="s">
        <v>101</v>
      </c>
      <c r="C292" s="10">
        <v>15</v>
      </c>
      <c r="D292" s="10">
        <v>15</v>
      </c>
      <c r="E292" s="10">
        <v>7596.45</v>
      </c>
      <c r="F292" s="10">
        <v>81.702000000000012</v>
      </c>
      <c r="G292" s="10">
        <v>93.5595</v>
      </c>
      <c r="H292" s="10">
        <v>856.10000000000014</v>
      </c>
      <c r="I292" s="10">
        <v>205.46399999999997</v>
      </c>
      <c r="J292" s="8">
        <v>39881</v>
      </c>
      <c r="K292" s="9" t="s">
        <v>57</v>
      </c>
      <c r="L292" s="9" t="s">
        <v>60</v>
      </c>
    </row>
    <row r="293" spans="1:12" x14ac:dyDescent="0.25">
      <c r="A293" s="5">
        <v>0</v>
      </c>
      <c r="B293" s="6" t="s">
        <v>192</v>
      </c>
      <c r="C293" s="7">
        <v>15</v>
      </c>
      <c r="D293" s="7">
        <v>15</v>
      </c>
      <c r="E293" s="7">
        <v>14779.800000000001</v>
      </c>
      <c r="F293" s="7">
        <v>224.14500000000001</v>
      </c>
      <c r="G293" s="7">
        <v>76.143510000000006</v>
      </c>
      <c r="H293" s="7">
        <v>2027.1999999999998</v>
      </c>
      <c r="I293" s="7">
        <v>228.06</v>
      </c>
      <c r="J293" s="5">
        <v>39890</v>
      </c>
      <c r="K293" s="6" t="s">
        <v>57</v>
      </c>
      <c r="L293" s="6" t="s">
        <v>60</v>
      </c>
    </row>
    <row r="294" spans="1:12" x14ac:dyDescent="0.25">
      <c r="A294" s="8">
        <v>0</v>
      </c>
      <c r="B294" s="9" t="s">
        <v>193</v>
      </c>
      <c r="C294" s="10">
        <v>15</v>
      </c>
      <c r="D294" s="10">
        <v>15</v>
      </c>
      <c r="E294" s="10">
        <v>8950.5</v>
      </c>
      <c r="F294" s="10">
        <v>172.3545</v>
      </c>
      <c r="G294" s="10">
        <v>50.030999999999992</v>
      </c>
      <c r="H294" s="10">
        <v>1666</v>
      </c>
      <c r="I294" s="10">
        <v>208.25</v>
      </c>
      <c r="J294" s="8">
        <v>39881</v>
      </c>
      <c r="K294" s="9" t="s">
        <v>57</v>
      </c>
      <c r="L294" s="9" t="s">
        <v>60</v>
      </c>
    </row>
    <row r="295" spans="1:12" x14ac:dyDescent="0.25">
      <c r="A295" s="5">
        <v>39877</v>
      </c>
      <c r="B295" s="6" t="s">
        <v>194</v>
      </c>
      <c r="C295" s="7">
        <v>600</v>
      </c>
      <c r="D295" s="7">
        <v>600</v>
      </c>
      <c r="E295" s="7">
        <v>15697.800000000001</v>
      </c>
      <c r="F295" s="7">
        <v>27.592019999999998</v>
      </c>
      <c r="G295" s="7">
        <v>282.33702</v>
      </c>
      <c r="H295" s="7">
        <v>3402</v>
      </c>
      <c r="I295" s="7">
        <v>340.20000000000005</v>
      </c>
      <c r="J295" s="5">
        <v>39877</v>
      </c>
      <c r="K295" s="6" t="s">
        <v>24</v>
      </c>
      <c r="L295" s="6" t="s">
        <v>70</v>
      </c>
    </row>
    <row r="296" spans="1:12" x14ac:dyDescent="0.25">
      <c r="A296" s="8">
        <v>39877</v>
      </c>
      <c r="B296" s="9" t="s">
        <v>195</v>
      </c>
      <c r="C296" s="10">
        <v>300</v>
      </c>
      <c r="D296" s="10">
        <v>300</v>
      </c>
      <c r="E296" s="10">
        <v>9822.6</v>
      </c>
      <c r="F296" s="10">
        <v>47.71152</v>
      </c>
      <c r="G296" s="10">
        <v>202.54598999999999</v>
      </c>
      <c r="H296" s="10">
        <v>2321.1999999999998</v>
      </c>
      <c r="I296" s="10">
        <v>257.65320000000003</v>
      </c>
      <c r="J296" s="8">
        <v>39877</v>
      </c>
      <c r="K296" s="9" t="s">
        <v>24</v>
      </c>
      <c r="L296" s="9" t="s">
        <v>70</v>
      </c>
    </row>
    <row r="297" spans="1:12" x14ac:dyDescent="0.25">
      <c r="A297" s="5">
        <v>39877</v>
      </c>
      <c r="B297" s="6" t="s">
        <v>196</v>
      </c>
      <c r="C297" s="7">
        <v>300</v>
      </c>
      <c r="D297" s="7">
        <v>300</v>
      </c>
      <c r="E297" s="7">
        <v>13081.5</v>
      </c>
      <c r="F297" s="7">
        <v>76.014989999999983</v>
      </c>
      <c r="G297" s="7">
        <v>131.09499</v>
      </c>
      <c r="H297" s="7">
        <v>1165.4999999999998</v>
      </c>
      <c r="I297" s="7">
        <v>233.1</v>
      </c>
      <c r="J297" s="5">
        <v>39877</v>
      </c>
      <c r="K297" s="6" t="s">
        <v>24</v>
      </c>
      <c r="L297" s="6" t="s">
        <v>70</v>
      </c>
    </row>
    <row r="298" spans="1:12" x14ac:dyDescent="0.25">
      <c r="A298" s="8">
        <v>39881</v>
      </c>
      <c r="B298" s="9" t="s">
        <v>197</v>
      </c>
      <c r="C298" s="10">
        <v>300</v>
      </c>
      <c r="D298" s="10">
        <v>300</v>
      </c>
      <c r="E298" s="10">
        <v>20058.3</v>
      </c>
      <c r="F298" s="10">
        <v>33.277500000000003</v>
      </c>
      <c r="G298" s="10">
        <v>134.1045</v>
      </c>
      <c r="H298" s="10">
        <v>3480.3999999999996</v>
      </c>
      <c r="I298" s="10">
        <v>386.32440000000003</v>
      </c>
      <c r="J298" s="8">
        <v>39881</v>
      </c>
      <c r="K298" s="9" t="s">
        <v>24</v>
      </c>
      <c r="L298" s="9" t="s">
        <v>70</v>
      </c>
    </row>
    <row r="299" spans="1:12" x14ac:dyDescent="0.25">
      <c r="A299" s="5">
        <v>39881</v>
      </c>
      <c r="B299" s="6" t="s">
        <v>198</v>
      </c>
      <c r="C299" s="7">
        <v>300</v>
      </c>
      <c r="D299" s="7">
        <v>294</v>
      </c>
      <c r="E299" s="7">
        <v>12594.960000000001</v>
      </c>
      <c r="F299" s="7">
        <v>38.070990000000002</v>
      </c>
      <c r="G299" s="7">
        <v>166.82202000000001</v>
      </c>
      <c r="H299" s="7">
        <v>3484.6</v>
      </c>
      <c r="I299" s="7">
        <v>386.79059999999998</v>
      </c>
      <c r="J299" s="5">
        <v>39882</v>
      </c>
      <c r="K299" s="6" t="s">
        <v>24</v>
      </c>
      <c r="L299" s="6" t="s">
        <v>70</v>
      </c>
    </row>
    <row r="300" spans="1:12" x14ac:dyDescent="0.25">
      <c r="A300" s="8">
        <v>39877</v>
      </c>
      <c r="B300" s="9" t="s">
        <v>199</v>
      </c>
      <c r="C300" s="10">
        <v>300</v>
      </c>
      <c r="D300" s="10">
        <v>300</v>
      </c>
      <c r="E300" s="10">
        <v>29008.799999999999</v>
      </c>
      <c r="F300" s="10">
        <v>62.041499999999999</v>
      </c>
      <c r="G300" s="10">
        <v>196.25004000000001</v>
      </c>
      <c r="H300" s="10">
        <v>3062.5</v>
      </c>
      <c r="I300" s="10">
        <v>612.49999999999989</v>
      </c>
      <c r="J300" s="8">
        <v>39878</v>
      </c>
      <c r="K300" s="9" t="s">
        <v>24</v>
      </c>
      <c r="L300" s="9" t="s">
        <v>33</v>
      </c>
    </row>
    <row r="301" spans="1:12" x14ac:dyDescent="0.25">
      <c r="A301" s="5">
        <v>39877</v>
      </c>
      <c r="B301" s="6" t="s">
        <v>200</v>
      </c>
      <c r="C301" s="7">
        <v>300</v>
      </c>
      <c r="D301" s="7">
        <v>300</v>
      </c>
      <c r="E301" s="7">
        <v>28096.257510000003</v>
      </c>
      <c r="F301" s="7">
        <v>37.970010000000002</v>
      </c>
      <c r="G301" s="7">
        <v>256.09598999999997</v>
      </c>
      <c r="H301" s="7">
        <v>7576.7999999999993</v>
      </c>
      <c r="I301" s="7">
        <v>757.68000000000006</v>
      </c>
      <c r="J301" s="5">
        <v>39878</v>
      </c>
      <c r="K301" s="6" t="s">
        <v>24</v>
      </c>
      <c r="L301" s="6" t="s">
        <v>33</v>
      </c>
    </row>
    <row r="302" spans="1:12" x14ac:dyDescent="0.25">
      <c r="A302" s="8">
        <v>39877</v>
      </c>
      <c r="B302" s="9" t="s">
        <v>201</v>
      </c>
      <c r="C302" s="10">
        <v>100</v>
      </c>
      <c r="D302" s="10">
        <v>102</v>
      </c>
      <c r="E302" s="10">
        <v>14435.550000000001</v>
      </c>
      <c r="F302" s="10">
        <v>25.959509999999998</v>
      </c>
      <c r="G302" s="10">
        <v>182.85947999999999</v>
      </c>
      <c r="H302" s="10">
        <v>2269.3999999999996</v>
      </c>
      <c r="I302" s="10">
        <v>251.90339999999995</v>
      </c>
      <c r="J302" s="8">
        <v>39877</v>
      </c>
      <c r="K302" s="9" t="s">
        <v>24</v>
      </c>
      <c r="L302" s="9" t="s">
        <v>70</v>
      </c>
    </row>
    <row r="303" spans="1:12" x14ac:dyDescent="0.25">
      <c r="A303" s="5">
        <v>39877</v>
      </c>
      <c r="B303" s="6" t="s">
        <v>202</v>
      </c>
      <c r="C303" s="7">
        <v>300</v>
      </c>
      <c r="D303" s="7">
        <v>300</v>
      </c>
      <c r="E303" s="7">
        <v>55309.5</v>
      </c>
      <c r="F303" s="7">
        <v>28.025010000000002</v>
      </c>
      <c r="G303" s="7">
        <v>228.68298000000001</v>
      </c>
      <c r="H303" s="7">
        <v>7839.9999999999991</v>
      </c>
      <c r="I303" s="7">
        <v>1305.3599999999999</v>
      </c>
      <c r="J303" s="5">
        <v>39877</v>
      </c>
      <c r="K303" s="6" t="s">
        <v>24</v>
      </c>
      <c r="L303" s="6" t="s">
        <v>33</v>
      </c>
    </row>
    <row r="304" spans="1:12" x14ac:dyDescent="0.25">
      <c r="A304" s="8">
        <v>39878</v>
      </c>
      <c r="B304" s="9" t="s">
        <v>203</v>
      </c>
      <c r="C304" s="10">
        <v>100</v>
      </c>
      <c r="D304" s="10">
        <v>100</v>
      </c>
      <c r="E304" s="10">
        <v>61909.920000000013</v>
      </c>
      <c r="F304" s="10">
        <v>84.582990000000009</v>
      </c>
      <c r="G304" s="10">
        <v>524.33100000000013</v>
      </c>
      <c r="H304" s="10">
        <v>5349.4000000000005</v>
      </c>
      <c r="I304" s="10">
        <v>1144.7716</v>
      </c>
      <c r="J304" s="8">
        <v>39881</v>
      </c>
      <c r="K304" s="9" t="s">
        <v>24</v>
      </c>
      <c r="L304" s="9" t="s">
        <v>70</v>
      </c>
    </row>
    <row r="305" spans="1:12" x14ac:dyDescent="0.25">
      <c r="A305" s="5">
        <v>39881</v>
      </c>
      <c r="B305" s="6" t="s">
        <v>204</v>
      </c>
      <c r="C305" s="7">
        <v>500</v>
      </c>
      <c r="D305" s="7">
        <v>495</v>
      </c>
      <c r="E305" s="7">
        <v>32489.9287515</v>
      </c>
      <c r="F305" s="7">
        <v>67.396500000000003</v>
      </c>
      <c r="G305" s="7">
        <v>134.46099000000001</v>
      </c>
      <c r="H305" s="7">
        <v>6571.5999999999985</v>
      </c>
      <c r="I305" s="7">
        <v>1025.1695999999999</v>
      </c>
      <c r="J305" s="5">
        <v>39881</v>
      </c>
      <c r="K305" s="6" t="s">
        <v>24</v>
      </c>
      <c r="L305" s="6" t="s">
        <v>64</v>
      </c>
    </row>
    <row r="306" spans="1:12" x14ac:dyDescent="0.25">
      <c r="A306" s="8">
        <v>39883</v>
      </c>
      <c r="B306" s="9" t="s">
        <v>205</v>
      </c>
      <c r="C306" s="10">
        <v>80</v>
      </c>
      <c r="D306" s="10">
        <v>80</v>
      </c>
      <c r="E306" s="10">
        <v>48960</v>
      </c>
      <c r="F306" s="10">
        <v>99.246509999999986</v>
      </c>
      <c r="G306" s="10">
        <v>170.64549</v>
      </c>
      <c r="H306" s="10">
        <v>4757.2</v>
      </c>
      <c r="I306" s="10">
        <v>1037.0696</v>
      </c>
      <c r="J306" s="8">
        <v>39883</v>
      </c>
      <c r="K306" s="9" t="s">
        <v>57</v>
      </c>
      <c r="L306" s="9" t="s">
        <v>60</v>
      </c>
    </row>
    <row r="307" spans="1:12" x14ac:dyDescent="0.25">
      <c r="A307" s="5">
        <v>39890</v>
      </c>
      <c r="B307" s="6" t="s">
        <v>206</v>
      </c>
      <c r="C307" s="7">
        <v>50</v>
      </c>
      <c r="D307" s="7">
        <v>60</v>
      </c>
      <c r="E307" s="7">
        <v>3304.8</v>
      </c>
      <c r="F307" s="7">
        <v>18.666</v>
      </c>
      <c r="G307" s="7">
        <v>5.7114900000000004</v>
      </c>
      <c r="H307" s="7">
        <v>91.699999999999974</v>
      </c>
      <c r="I307" s="7">
        <v>39.981199999999994</v>
      </c>
      <c r="J307" s="5">
        <v>39890</v>
      </c>
      <c r="K307" s="6" t="s">
        <v>57</v>
      </c>
      <c r="L307" s="6" t="s">
        <v>60</v>
      </c>
    </row>
    <row r="308" spans="1:12" x14ac:dyDescent="0.25">
      <c r="A308" s="8">
        <v>39881</v>
      </c>
      <c r="B308" s="9" t="s">
        <v>207</v>
      </c>
      <c r="C308" s="10">
        <v>50</v>
      </c>
      <c r="D308" s="10">
        <v>50</v>
      </c>
      <c r="E308" s="10">
        <v>2754</v>
      </c>
      <c r="F308" s="10">
        <v>80.145990000000012</v>
      </c>
      <c r="G308" s="10">
        <v>7.3700100000000006</v>
      </c>
      <c r="H308" s="10">
        <v>130.9</v>
      </c>
      <c r="I308" s="10">
        <v>57.072399999999995</v>
      </c>
      <c r="J308" s="8">
        <v>39881</v>
      </c>
      <c r="K308" s="9" t="s">
        <v>57</v>
      </c>
      <c r="L308" s="9" t="s">
        <v>60</v>
      </c>
    </row>
    <row r="309" spans="1:12" x14ac:dyDescent="0.25">
      <c r="A309" s="5">
        <v>39881</v>
      </c>
      <c r="B309" s="6" t="s">
        <v>103</v>
      </c>
      <c r="C309" s="7">
        <v>200</v>
      </c>
      <c r="D309" s="7">
        <v>200</v>
      </c>
      <c r="E309" s="7">
        <v>11322</v>
      </c>
      <c r="F309" s="7">
        <v>93.84102</v>
      </c>
      <c r="G309" s="7">
        <v>27.05499</v>
      </c>
      <c r="H309" s="7">
        <v>904.4</v>
      </c>
      <c r="I309" s="7">
        <v>162.792</v>
      </c>
      <c r="J309" s="5">
        <v>39881</v>
      </c>
      <c r="K309" s="6" t="s">
        <v>57</v>
      </c>
      <c r="L309" s="6" t="s">
        <v>60</v>
      </c>
    </row>
    <row r="310" spans="1:12" x14ac:dyDescent="0.25">
      <c r="A310" s="8">
        <v>39882</v>
      </c>
      <c r="B310" s="9" t="s">
        <v>208</v>
      </c>
      <c r="C310" s="10">
        <v>54</v>
      </c>
      <c r="D310" s="10">
        <v>51</v>
      </c>
      <c r="E310" s="10">
        <v>63672.480000000003</v>
      </c>
      <c r="F310" s="10">
        <v>87.389009999999999</v>
      </c>
      <c r="G310" s="10">
        <v>192.0915</v>
      </c>
      <c r="H310" s="10">
        <v>6087.2</v>
      </c>
      <c r="I310" s="10">
        <v>1369.6200000000001</v>
      </c>
      <c r="J310" s="8">
        <v>39882</v>
      </c>
      <c r="K310" s="9" t="s">
        <v>57</v>
      </c>
      <c r="L310" s="9" t="s">
        <v>60</v>
      </c>
    </row>
    <row r="311" spans="1:12" x14ac:dyDescent="0.25">
      <c r="A311" s="5">
        <v>39881</v>
      </c>
      <c r="B311" s="6" t="s">
        <v>209</v>
      </c>
      <c r="C311" s="7">
        <v>50</v>
      </c>
      <c r="D311" s="7">
        <v>50</v>
      </c>
      <c r="E311" s="7">
        <v>5645.7</v>
      </c>
      <c r="F311" s="7">
        <v>88.254989999999992</v>
      </c>
      <c r="G311" s="7">
        <v>17.212499999999999</v>
      </c>
      <c r="H311" s="7">
        <v>207.2</v>
      </c>
      <c r="I311" s="7">
        <v>84.123199999999983</v>
      </c>
      <c r="J311" s="5">
        <v>39881</v>
      </c>
      <c r="K311" s="6" t="s">
        <v>57</v>
      </c>
      <c r="L311" s="6" t="s">
        <v>60</v>
      </c>
    </row>
    <row r="312" spans="1:12" x14ac:dyDescent="0.25">
      <c r="A312" s="8">
        <v>39881</v>
      </c>
      <c r="B312" s="9" t="s">
        <v>210</v>
      </c>
      <c r="C312" s="10">
        <v>50</v>
      </c>
      <c r="D312" s="10">
        <v>50</v>
      </c>
      <c r="E312" s="10">
        <v>5645.7</v>
      </c>
      <c r="F312" s="10">
        <v>120.33450000000001</v>
      </c>
      <c r="G312" s="10">
        <v>19.813499999999998</v>
      </c>
      <c r="H312" s="10">
        <v>579.59999999999991</v>
      </c>
      <c r="I312" s="10">
        <v>117.6588</v>
      </c>
      <c r="J312" s="8">
        <v>39881</v>
      </c>
      <c r="K312" s="9" t="s">
        <v>57</v>
      </c>
      <c r="L312" s="9" t="s">
        <v>60</v>
      </c>
    </row>
    <row r="313" spans="1:12" x14ac:dyDescent="0.25">
      <c r="A313" s="5">
        <v>39881</v>
      </c>
      <c r="B313" s="6" t="s">
        <v>211</v>
      </c>
      <c r="C313" s="7">
        <v>100</v>
      </c>
      <c r="D313" s="7">
        <v>100</v>
      </c>
      <c r="E313" s="7">
        <v>10664.1</v>
      </c>
      <c r="F313" s="7">
        <v>137.92950000000002</v>
      </c>
      <c r="G313" s="7">
        <v>22.46499</v>
      </c>
      <c r="H313" s="7">
        <v>383.3604444444444</v>
      </c>
      <c r="I313" s="7">
        <v>172.51219999999998</v>
      </c>
      <c r="J313" s="5">
        <v>39881</v>
      </c>
      <c r="K313" s="6" t="s">
        <v>57</v>
      </c>
      <c r="L313" s="6" t="s">
        <v>60</v>
      </c>
    </row>
    <row r="314" spans="1:12" x14ac:dyDescent="0.25">
      <c r="A314" s="8">
        <v>39878</v>
      </c>
      <c r="B314" s="9" t="s">
        <v>212</v>
      </c>
      <c r="C314" s="10">
        <v>3000</v>
      </c>
      <c r="D314" s="10">
        <v>3000</v>
      </c>
      <c r="E314" s="10">
        <v>3143.3692410000003</v>
      </c>
      <c r="F314" s="10">
        <v>89.531009999999995</v>
      </c>
      <c r="G314" s="10">
        <v>20.502000000000002</v>
      </c>
      <c r="H314" s="10">
        <v>509.59999999999997</v>
      </c>
      <c r="I314" s="10">
        <v>42.551599999999993</v>
      </c>
      <c r="J314" s="8">
        <v>39878</v>
      </c>
      <c r="K314" s="9" t="s">
        <v>24</v>
      </c>
      <c r="L314" s="9" t="s">
        <v>43</v>
      </c>
    </row>
    <row r="315" spans="1:12" x14ac:dyDescent="0.25">
      <c r="A315" s="5">
        <v>39878</v>
      </c>
      <c r="B315" s="6" t="s">
        <v>213</v>
      </c>
      <c r="C315" s="7">
        <v>10000</v>
      </c>
      <c r="D315" s="7">
        <v>10020</v>
      </c>
      <c r="E315" s="7">
        <v>10498.853264939999</v>
      </c>
      <c r="F315" s="7">
        <v>152.66951999999998</v>
      </c>
      <c r="G315" s="7">
        <v>12.26601</v>
      </c>
      <c r="H315" s="7">
        <v>361.9</v>
      </c>
      <c r="I315" s="7">
        <v>60.437299999999993</v>
      </c>
      <c r="J315" s="5">
        <v>39878</v>
      </c>
      <c r="K315" s="6" t="s">
        <v>24</v>
      </c>
      <c r="L315" s="6" t="s">
        <v>43</v>
      </c>
    </row>
    <row r="316" spans="1:12" x14ac:dyDescent="0.25">
      <c r="A316" s="8">
        <v>39878</v>
      </c>
      <c r="B316" s="9" t="s">
        <v>214</v>
      </c>
      <c r="C316" s="10">
        <v>5000</v>
      </c>
      <c r="D316" s="10">
        <v>5010</v>
      </c>
      <c r="E316" s="10">
        <v>5249.4266324699993</v>
      </c>
      <c r="F316" s="10">
        <v>136.70397</v>
      </c>
      <c r="G316" s="10">
        <v>7.6760100000000007</v>
      </c>
      <c r="H316" s="10">
        <v>209.29999999999998</v>
      </c>
      <c r="I316" s="10">
        <v>34.953099999999999</v>
      </c>
      <c r="J316" s="8">
        <v>39878</v>
      </c>
      <c r="K316" s="9" t="s">
        <v>24</v>
      </c>
      <c r="L316" s="9" t="s">
        <v>43</v>
      </c>
    </row>
    <row r="317" spans="1:12" x14ac:dyDescent="0.25">
      <c r="A317" s="5">
        <v>39878</v>
      </c>
      <c r="B317" s="6" t="s">
        <v>215</v>
      </c>
      <c r="C317" s="7">
        <v>40000</v>
      </c>
      <c r="D317" s="7">
        <v>42000</v>
      </c>
      <c r="E317" s="7">
        <v>10054.331657999999</v>
      </c>
      <c r="F317" s="7">
        <v>66.784499999999994</v>
      </c>
      <c r="G317" s="7">
        <v>65.942999999999998</v>
      </c>
      <c r="H317" s="7">
        <v>2437.3999999999996</v>
      </c>
      <c r="I317" s="7">
        <v>243.73999999999998</v>
      </c>
      <c r="J317" s="5">
        <v>39878</v>
      </c>
      <c r="K317" s="6" t="s">
        <v>24</v>
      </c>
      <c r="L317" s="6" t="s">
        <v>29</v>
      </c>
    </row>
    <row r="318" spans="1:12" x14ac:dyDescent="0.25">
      <c r="A318" s="8">
        <v>39877</v>
      </c>
      <c r="B318" s="9" t="s">
        <v>216</v>
      </c>
      <c r="C318" s="10">
        <v>30000</v>
      </c>
      <c r="D318" s="10">
        <v>30000</v>
      </c>
      <c r="E318" s="10">
        <v>7181.665469999999</v>
      </c>
      <c r="F318" s="10">
        <v>44.37</v>
      </c>
      <c r="G318" s="10">
        <v>10.097999999999999</v>
      </c>
      <c r="H318" s="10">
        <v>795.9</v>
      </c>
      <c r="I318" s="10">
        <v>159.18</v>
      </c>
      <c r="J318" s="8">
        <v>39878</v>
      </c>
      <c r="K318" s="9" t="s">
        <v>24</v>
      </c>
      <c r="L318" s="9" t="s">
        <v>29</v>
      </c>
    </row>
    <row r="319" spans="1:12" x14ac:dyDescent="0.25">
      <c r="A319" s="5">
        <v>39877</v>
      </c>
      <c r="B319" s="6" t="s">
        <v>217</v>
      </c>
      <c r="C319" s="7">
        <v>28000</v>
      </c>
      <c r="D319" s="7">
        <v>28000</v>
      </c>
      <c r="E319" s="7">
        <v>11566.800000000001</v>
      </c>
      <c r="F319" s="7">
        <v>157.58999999999997</v>
      </c>
      <c r="G319" s="7">
        <v>32.895000000000003</v>
      </c>
      <c r="H319" s="7">
        <v>1733.1999999999998</v>
      </c>
      <c r="I319" s="7">
        <v>185.45239999999995</v>
      </c>
      <c r="J319" s="5">
        <v>39877</v>
      </c>
      <c r="K319" s="6" t="s">
        <v>24</v>
      </c>
      <c r="L319" s="6" t="s">
        <v>33</v>
      </c>
    </row>
    <row r="320" spans="1:12" x14ac:dyDescent="0.25">
      <c r="A320" s="8">
        <v>39878</v>
      </c>
      <c r="B320" s="9" t="s">
        <v>218</v>
      </c>
      <c r="C320" s="10">
        <v>60000</v>
      </c>
      <c r="D320" s="10">
        <v>60000</v>
      </c>
      <c r="E320" s="10">
        <v>14363.330939999998</v>
      </c>
      <c r="F320" s="10">
        <v>43.808489999999999</v>
      </c>
      <c r="G320" s="10">
        <v>79.610489999999999</v>
      </c>
      <c r="H320" s="10">
        <v>1511.9999999999995</v>
      </c>
      <c r="I320" s="10">
        <v>302.39999999999998</v>
      </c>
      <c r="J320" s="8">
        <v>39878</v>
      </c>
      <c r="K320" s="9" t="s">
        <v>24</v>
      </c>
      <c r="L320" s="9" t="s">
        <v>29</v>
      </c>
    </row>
    <row r="321" spans="1:12" x14ac:dyDescent="0.25">
      <c r="A321" s="5">
        <v>39877</v>
      </c>
      <c r="B321" s="6" t="s">
        <v>219</v>
      </c>
      <c r="C321" s="7">
        <v>28000</v>
      </c>
      <c r="D321" s="7">
        <v>28000</v>
      </c>
      <c r="E321" s="7">
        <v>11566.800000000001</v>
      </c>
      <c r="F321" s="7">
        <v>87.848010000000002</v>
      </c>
      <c r="G321" s="7">
        <v>45.467010000000002</v>
      </c>
      <c r="H321" s="7">
        <v>867.3</v>
      </c>
      <c r="I321" s="7">
        <v>185.60220000000001</v>
      </c>
      <c r="J321" s="5">
        <v>39877</v>
      </c>
      <c r="K321" s="6" t="s">
        <v>24</v>
      </c>
      <c r="L321" s="6" t="s">
        <v>33</v>
      </c>
    </row>
    <row r="322" spans="1:12" x14ac:dyDescent="0.25">
      <c r="A322" s="8">
        <v>39876</v>
      </c>
      <c r="B322" s="9" t="s">
        <v>220</v>
      </c>
      <c r="C322" s="10">
        <v>100000</v>
      </c>
      <c r="D322" s="10">
        <v>102000</v>
      </c>
      <c r="E322" s="10">
        <v>22568.476446000004</v>
      </c>
      <c r="F322" s="10">
        <v>172.99250999999998</v>
      </c>
      <c r="G322" s="10">
        <v>138.05649</v>
      </c>
      <c r="H322" s="10">
        <v>4230.8</v>
      </c>
      <c r="I322" s="10">
        <v>676.92799999999988</v>
      </c>
      <c r="J322" s="8">
        <v>39877</v>
      </c>
      <c r="K322" s="9" t="s">
        <v>24</v>
      </c>
      <c r="L322" s="9" t="s">
        <v>33</v>
      </c>
    </row>
    <row r="323" spans="1:12" x14ac:dyDescent="0.25">
      <c r="A323" s="5">
        <v>39876</v>
      </c>
      <c r="B323" s="6" t="s">
        <v>221</v>
      </c>
      <c r="C323" s="7">
        <v>36000</v>
      </c>
      <c r="D323" s="7">
        <v>36000</v>
      </c>
      <c r="E323" s="7">
        <v>5232.6000000000004</v>
      </c>
      <c r="F323" s="7">
        <v>45.950489999999995</v>
      </c>
      <c r="G323" s="7">
        <v>41.080500000000001</v>
      </c>
      <c r="H323" s="7">
        <v>1082.1999999999998</v>
      </c>
      <c r="I323" s="7">
        <v>173.15199999999999</v>
      </c>
      <c r="J323" s="5">
        <v>39877</v>
      </c>
      <c r="K323" s="6" t="s">
        <v>24</v>
      </c>
      <c r="L323" s="6" t="s">
        <v>70</v>
      </c>
    </row>
    <row r="324" spans="1:12" x14ac:dyDescent="0.25">
      <c r="A324" s="8">
        <v>39877</v>
      </c>
      <c r="B324" s="9" t="s">
        <v>222</v>
      </c>
      <c r="C324" s="10">
        <v>99000</v>
      </c>
      <c r="D324" s="10">
        <v>99000</v>
      </c>
      <c r="E324" s="10">
        <v>6816.1500000000005</v>
      </c>
      <c r="F324" s="10">
        <v>77.903009999999995</v>
      </c>
      <c r="G324" s="10">
        <v>25.577009999999998</v>
      </c>
      <c r="H324" s="10">
        <v>560.69999999999993</v>
      </c>
      <c r="I324" s="10">
        <v>112.13999999999999</v>
      </c>
      <c r="J324" s="8">
        <v>39877</v>
      </c>
      <c r="K324" s="9" t="s">
        <v>24</v>
      </c>
      <c r="L324" s="9" t="s">
        <v>43</v>
      </c>
    </row>
    <row r="325" spans="1:12" x14ac:dyDescent="0.25">
      <c r="A325" s="5">
        <v>39883</v>
      </c>
      <c r="B325" s="6" t="s">
        <v>223</v>
      </c>
      <c r="C325" s="7">
        <v>40000</v>
      </c>
      <c r="D325" s="7">
        <v>45000</v>
      </c>
      <c r="E325" s="7">
        <v>7780.05</v>
      </c>
      <c r="F325" s="7">
        <v>81.881010000000003</v>
      </c>
      <c r="G325" s="7">
        <v>59.134499999999996</v>
      </c>
      <c r="H325" s="7">
        <v>1334.1999999999998</v>
      </c>
      <c r="I325" s="7">
        <v>111.40569999999998</v>
      </c>
      <c r="J325" s="5">
        <v>39883</v>
      </c>
      <c r="K325" s="6" t="s">
        <v>24</v>
      </c>
      <c r="L325" s="6" t="s">
        <v>26</v>
      </c>
    </row>
    <row r="326" spans="1:12" x14ac:dyDescent="0.25">
      <c r="A326" s="8">
        <v>39881</v>
      </c>
      <c r="B326" s="9" t="s">
        <v>224</v>
      </c>
      <c r="C326" s="10">
        <v>50000</v>
      </c>
      <c r="D326" s="10">
        <v>52000</v>
      </c>
      <c r="E326" s="10">
        <v>27527.760000000002</v>
      </c>
      <c r="F326" s="10">
        <v>287.89551</v>
      </c>
      <c r="G326" s="10">
        <v>260.27901000000003</v>
      </c>
      <c r="H326" s="10">
        <v>3161.2</v>
      </c>
      <c r="I326" s="10">
        <v>395.15</v>
      </c>
      <c r="J326" s="8">
        <v>39882</v>
      </c>
      <c r="K326" s="9" t="s">
        <v>24</v>
      </c>
      <c r="L326" s="9" t="s">
        <v>27</v>
      </c>
    </row>
    <row r="327" spans="1:12" x14ac:dyDescent="0.25">
      <c r="A327" s="5">
        <v>39881</v>
      </c>
      <c r="B327" s="6" t="s">
        <v>225</v>
      </c>
      <c r="C327" s="7">
        <v>20000</v>
      </c>
      <c r="D327" s="7">
        <v>20000</v>
      </c>
      <c r="E327" s="7">
        <v>24938.999999999996</v>
      </c>
      <c r="F327" s="7">
        <v>120.87</v>
      </c>
      <c r="G327" s="7">
        <v>212.23548000000002</v>
      </c>
      <c r="H327" s="7">
        <v>4928</v>
      </c>
      <c r="I327" s="7">
        <v>308</v>
      </c>
      <c r="J327" s="5">
        <v>39882</v>
      </c>
      <c r="K327" s="6" t="s">
        <v>24</v>
      </c>
      <c r="L327" s="6" t="s">
        <v>27</v>
      </c>
    </row>
    <row r="328" spans="1:12" x14ac:dyDescent="0.25">
      <c r="A328" s="8">
        <v>39878</v>
      </c>
      <c r="B328" s="9" t="s">
        <v>226</v>
      </c>
      <c r="C328" s="10">
        <v>40000</v>
      </c>
      <c r="D328" s="10">
        <v>39510</v>
      </c>
      <c r="E328" s="10">
        <v>7435.3868999999995</v>
      </c>
      <c r="F328" s="10">
        <v>94.300020000000004</v>
      </c>
      <c r="G328" s="10">
        <v>105.03450000000001</v>
      </c>
      <c r="H328" s="10">
        <v>2594.1999999999998</v>
      </c>
      <c r="I328" s="10">
        <v>287.95619999999997</v>
      </c>
      <c r="J328" s="8">
        <v>39878</v>
      </c>
      <c r="K328" s="9" t="s">
        <v>24</v>
      </c>
      <c r="L328" s="9" t="s">
        <v>27</v>
      </c>
    </row>
    <row r="329" spans="1:12" x14ac:dyDescent="0.25">
      <c r="A329" s="5">
        <v>39882</v>
      </c>
      <c r="B329" s="6" t="s">
        <v>643</v>
      </c>
      <c r="C329" s="7">
        <v>120000</v>
      </c>
      <c r="D329" s="7">
        <v>120000</v>
      </c>
      <c r="E329" s="7">
        <v>97308</v>
      </c>
      <c r="F329" s="7">
        <v>49.674509999999998</v>
      </c>
      <c r="G329" s="7">
        <v>1321.1045099999999</v>
      </c>
      <c r="H329" s="7">
        <v>21823.899999999998</v>
      </c>
      <c r="I329" s="7">
        <v>3644.5912999999991</v>
      </c>
      <c r="J329" s="5">
        <v>39882</v>
      </c>
      <c r="K329" s="6" t="s">
        <v>24</v>
      </c>
      <c r="L329" s="6" t="s">
        <v>27</v>
      </c>
    </row>
    <row r="330" spans="1:12" x14ac:dyDescent="0.25">
      <c r="A330" s="8">
        <v>39878</v>
      </c>
      <c r="B330" s="9" t="s">
        <v>644</v>
      </c>
      <c r="C330" s="10">
        <v>20000</v>
      </c>
      <c r="D330" s="10">
        <v>20000</v>
      </c>
      <c r="E330" s="10">
        <v>5018.3999999999996</v>
      </c>
      <c r="F330" s="10">
        <v>145.12203000000002</v>
      </c>
      <c r="G330" s="10">
        <v>83.717010000000002</v>
      </c>
      <c r="H330" s="10">
        <v>1891.3999999999996</v>
      </c>
      <c r="I330" s="10">
        <v>209.94539999999998</v>
      </c>
      <c r="J330" s="8">
        <v>39878</v>
      </c>
      <c r="K330" s="9" t="s">
        <v>24</v>
      </c>
      <c r="L330" s="9" t="s">
        <v>37</v>
      </c>
    </row>
    <row r="331" spans="1:12" x14ac:dyDescent="0.25">
      <c r="A331" s="5">
        <v>39881</v>
      </c>
      <c r="B331" s="6" t="s">
        <v>645</v>
      </c>
      <c r="C331" s="7">
        <v>60000</v>
      </c>
      <c r="D331" s="7">
        <v>60000</v>
      </c>
      <c r="E331" s="7">
        <v>9088.2000000000007</v>
      </c>
      <c r="F331" s="7">
        <v>23.81598</v>
      </c>
      <c r="G331" s="7">
        <v>72.471509999999995</v>
      </c>
      <c r="H331" s="7">
        <v>1414.6999999999998</v>
      </c>
      <c r="I331" s="7">
        <v>314.06339999999994</v>
      </c>
      <c r="J331" s="5">
        <v>39881</v>
      </c>
      <c r="K331" s="6" t="s">
        <v>24</v>
      </c>
      <c r="L331" s="6" t="s">
        <v>37</v>
      </c>
    </row>
    <row r="332" spans="1:12" x14ac:dyDescent="0.25">
      <c r="A332" s="8">
        <v>39878</v>
      </c>
      <c r="B332" s="9" t="s">
        <v>646</v>
      </c>
      <c r="C332" s="10">
        <v>180000</v>
      </c>
      <c r="D332" s="10">
        <v>180000</v>
      </c>
      <c r="E332" s="10">
        <v>27264.600000000002</v>
      </c>
      <c r="F332" s="10">
        <v>338.25698999999997</v>
      </c>
      <c r="G332" s="10">
        <v>372.70799999999997</v>
      </c>
      <c r="H332" s="10">
        <v>4540.8999999999996</v>
      </c>
      <c r="I332" s="10">
        <v>1008.0798</v>
      </c>
      <c r="J332" s="8">
        <v>39881</v>
      </c>
      <c r="K332" s="9" t="s">
        <v>24</v>
      </c>
      <c r="L332" s="9" t="s">
        <v>37</v>
      </c>
    </row>
    <row r="333" spans="1:12" x14ac:dyDescent="0.25">
      <c r="A333" s="5">
        <v>39881</v>
      </c>
      <c r="B333" s="6" t="s">
        <v>647</v>
      </c>
      <c r="C333" s="7">
        <v>84000</v>
      </c>
      <c r="D333" s="7">
        <v>84000</v>
      </c>
      <c r="E333" s="7">
        <v>12723.48</v>
      </c>
      <c r="F333" s="7">
        <v>189.23498999999998</v>
      </c>
      <c r="G333" s="7">
        <v>127.85750999999999</v>
      </c>
      <c r="H333" s="7">
        <v>4037.6</v>
      </c>
      <c r="I333" s="7">
        <v>448.17360000000002</v>
      </c>
      <c r="J333" s="5">
        <v>39881</v>
      </c>
      <c r="K333" s="6" t="s">
        <v>24</v>
      </c>
      <c r="L333" s="6" t="s">
        <v>37</v>
      </c>
    </row>
    <row r="334" spans="1:12" x14ac:dyDescent="0.25">
      <c r="A334" s="8">
        <v>39881</v>
      </c>
      <c r="B334" s="9" t="s">
        <v>648</v>
      </c>
      <c r="C334" s="10">
        <v>60000</v>
      </c>
      <c r="D334" s="10">
        <v>60000</v>
      </c>
      <c r="E334" s="10">
        <v>9088.2000000000007</v>
      </c>
      <c r="F334" s="10">
        <v>40.520520000000005</v>
      </c>
      <c r="G334" s="10">
        <v>78.183000000000007</v>
      </c>
      <c r="H334" s="10">
        <v>1437.8</v>
      </c>
      <c r="I334" s="10">
        <v>319.19159999999999</v>
      </c>
      <c r="J334" s="8">
        <v>39881</v>
      </c>
      <c r="K334" s="9" t="s">
        <v>24</v>
      </c>
      <c r="L334" s="9" t="s">
        <v>37</v>
      </c>
    </row>
    <row r="335" spans="1:12" x14ac:dyDescent="0.25">
      <c r="A335" s="5">
        <v>39881</v>
      </c>
      <c r="B335" s="6" t="s">
        <v>649</v>
      </c>
      <c r="C335" s="7">
        <v>60000</v>
      </c>
      <c r="D335" s="7">
        <v>60000</v>
      </c>
      <c r="E335" s="7">
        <v>9088.2000000000007</v>
      </c>
      <c r="F335" s="7">
        <v>134.81747999999999</v>
      </c>
      <c r="G335" s="7">
        <v>100.521</v>
      </c>
      <c r="H335" s="7">
        <v>2886.7999999999993</v>
      </c>
      <c r="I335" s="7">
        <v>320.4348</v>
      </c>
      <c r="J335" s="5">
        <v>39882</v>
      </c>
      <c r="K335" s="6" t="s">
        <v>24</v>
      </c>
      <c r="L335" s="6" t="s">
        <v>37</v>
      </c>
    </row>
    <row r="336" spans="1:12" x14ac:dyDescent="0.25">
      <c r="A336" s="8">
        <v>39878</v>
      </c>
      <c r="B336" s="9" t="s">
        <v>550</v>
      </c>
      <c r="C336" s="10">
        <v>15000</v>
      </c>
      <c r="D336" s="10">
        <v>15000</v>
      </c>
      <c r="E336" s="10">
        <v>55080</v>
      </c>
      <c r="F336" s="10">
        <v>473.99553000000009</v>
      </c>
      <c r="G336" s="10">
        <v>108.01799999999999</v>
      </c>
      <c r="H336" s="10">
        <v>2353.3999999999996</v>
      </c>
      <c r="I336" s="10">
        <v>706.01999999999987</v>
      </c>
      <c r="J336" s="8">
        <v>39882</v>
      </c>
      <c r="K336" s="9" t="s">
        <v>24</v>
      </c>
      <c r="L336" s="9" t="s">
        <v>35</v>
      </c>
    </row>
    <row r="337" spans="1:12" x14ac:dyDescent="0.25">
      <c r="A337" s="5">
        <v>39883</v>
      </c>
      <c r="B337" s="6" t="s">
        <v>227</v>
      </c>
      <c r="C337" s="7">
        <v>10000</v>
      </c>
      <c r="D337" s="7">
        <v>10000</v>
      </c>
      <c r="E337" s="7">
        <v>9945</v>
      </c>
      <c r="F337" s="7">
        <v>503.87949000000003</v>
      </c>
      <c r="G337" s="7">
        <v>13.157999999999999</v>
      </c>
      <c r="H337" s="7">
        <v>1135.3999999999999</v>
      </c>
      <c r="I337" s="7">
        <v>113.54</v>
      </c>
      <c r="J337" s="5">
        <v>39884</v>
      </c>
      <c r="K337" s="6" t="s">
        <v>24</v>
      </c>
      <c r="L337" s="6" t="s">
        <v>64</v>
      </c>
    </row>
    <row r="338" spans="1:12" x14ac:dyDescent="0.25">
      <c r="A338" s="8">
        <v>39883</v>
      </c>
      <c r="B338" s="9" t="s">
        <v>582</v>
      </c>
      <c r="C338" s="10">
        <v>67000</v>
      </c>
      <c r="D338" s="10">
        <v>67200</v>
      </c>
      <c r="E338" s="10">
        <v>7711.2</v>
      </c>
      <c r="F338" s="10">
        <v>21.929490000000001</v>
      </c>
      <c r="G338" s="10">
        <v>51.381990000000002</v>
      </c>
      <c r="H338" s="10">
        <v>2167.1999999999998</v>
      </c>
      <c r="I338" s="10">
        <v>202.63319999999996</v>
      </c>
      <c r="J338" s="8">
        <v>39884</v>
      </c>
      <c r="K338" s="9" t="s">
        <v>24</v>
      </c>
      <c r="L338" s="9" t="s">
        <v>35</v>
      </c>
    </row>
    <row r="339" spans="1:12" x14ac:dyDescent="0.25">
      <c r="A339" s="5">
        <v>39884</v>
      </c>
      <c r="B339" s="6" t="s">
        <v>583</v>
      </c>
      <c r="C339" s="7">
        <v>67000</v>
      </c>
      <c r="D339" s="7">
        <v>67200</v>
      </c>
      <c r="E339" s="7">
        <v>7025.76</v>
      </c>
      <c r="F339" s="7">
        <v>14.9175</v>
      </c>
      <c r="G339" s="7">
        <v>72.954989999999995</v>
      </c>
      <c r="H339" s="7">
        <v>1142.3999999999999</v>
      </c>
      <c r="I339" s="7">
        <v>213.62879999999996</v>
      </c>
      <c r="J339" s="5">
        <v>39884</v>
      </c>
      <c r="K339" s="6" t="s">
        <v>24</v>
      </c>
      <c r="L339" s="6" t="s">
        <v>35</v>
      </c>
    </row>
    <row r="340" spans="1:12" x14ac:dyDescent="0.25">
      <c r="A340" s="8">
        <v>39883</v>
      </c>
      <c r="B340" s="9" t="s">
        <v>584</v>
      </c>
      <c r="C340" s="10">
        <v>48000</v>
      </c>
      <c r="D340" s="10">
        <v>48000</v>
      </c>
      <c r="E340" s="10">
        <v>5508</v>
      </c>
      <c r="F340" s="10">
        <v>16.830000000000002</v>
      </c>
      <c r="G340" s="10">
        <v>52.964010000000009</v>
      </c>
      <c r="H340" s="10">
        <v>872.89999999999975</v>
      </c>
      <c r="I340" s="10">
        <v>163.23230000000001</v>
      </c>
      <c r="J340" s="8">
        <v>39884</v>
      </c>
      <c r="K340" s="9" t="s">
        <v>24</v>
      </c>
      <c r="L340" s="9" t="s">
        <v>35</v>
      </c>
    </row>
    <row r="341" spans="1:12" x14ac:dyDescent="0.25">
      <c r="A341" s="5">
        <v>39883</v>
      </c>
      <c r="B341" s="6" t="s">
        <v>585</v>
      </c>
      <c r="C341" s="7">
        <v>249000</v>
      </c>
      <c r="D341" s="7">
        <v>247260</v>
      </c>
      <c r="E341" s="7">
        <v>28373.084999999999</v>
      </c>
      <c r="F341" s="7">
        <v>28.993500000000001</v>
      </c>
      <c r="G341" s="7">
        <v>214.96346999999994</v>
      </c>
      <c r="H341" s="7">
        <v>3782.1</v>
      </c>
      <c r="I341" s="7">
        <v>707.25269999999989</v>
      </c>
      <c r="J341" s="5">
        <v>39884</v>
      </c>
      <c r="K341" s="6" t="s">
        <v>24</v>
      </c>
      <c r="L341" s="6" t="s">
        <v>35</v>
      </c>
    </row>
    <row r="342" spans="1:12" x14ac:dyDescent="0.25">
      <c r="A342" s="8">
        <v>39884</v>
      </c>
      <c r="B342" s="9" t="s">
        <v>586</v>
      </c>
      <c r="C342" s="10">
        <v>67000</v>
      </c>
      <c r="D342" s="10">
        <v>67200</v>
      </c>
      <c r="E342" s="10">
        <v>7711.2</v>
      </c>
      <c r="F342" s="10">
        <v>18.589500000000001</v>
      </c>
      <c r="G342" s="10">
        <v>58.95702</v>
      </c>
      <c r="H342" s="10">
        <v>2270.7999999999997</v>
      </c>
      <c r="I342" s="10">
        <v>212.31980000000001</v>
      </c>
      <c r="J342" s="8">
        <v>39884</v>
      </c>
      <c r="K342" s="9" t="s">
        <v>24</v>
      </c>
      <c r="L342" s="9" t="s">
        <v>35</v>
      </c>
    </row>
    <row r="343" spans="1:12" x14ac:dyDescent="0.25">
      <c r="A343" s="5">
        <v>39883</v>
      </c>
      <c r="B343" s="6" t="s">
        <v>587</v>
      </c>
      <c r="C343" s="7">
        <v>40000</v>
      </c>
      <c r="D343" s="7">
        <v>40000</v>
      </c>
      <c r="E343" s="7">
        <v>4590</v>
      </c>
      <c r="F343" s="7">
        <v>25.677990000000001</v>
      </c>
      <c r="G343" s="7">
        <v>36.669509999999995</v>
      </c>
      <c r="H343" s="7">
        <v>675.5</v>
      </c>
      <c r="I343" s="7">
        <v>126.31849999999999</v>
      </c>
      <c r="J343" s="5">
        <v>39884</v>
      </c>
      <c r="K343" s="6" t="s">
        <v>24</v>
      </c>
      <c r="L343" s="6" t="s">
        <v>35</v>
      </c>
    </row>
    <row r="344" spans="1:12" x14ac:dyDescent="0.25">
      <c r="A344" s="8">
        <v>39883</v>
      </c>
      <c r="B344" s="9" t="s">
        <v>588</v>
      </c>
      <c r="C344" s="10">
        <v>50000</v>
      </c>
      <c r="D344" s="10">
        <v>50160</v>
      </c>
      <c r="E344" s="10">
        <v>5755.86</v>
      </c>
      <c r="F344" s="10">
        <v>39.015000000000001</v>
      </c>
      <c r="G344" s="10">
        <v>48.271499999999996</v>
      </c>
      <c r="H344" s="10">
        <v>824.59999999999991</v>
      </c>
      <c r="I344" s="10">
        <v>154.2002</v>
      </c>
      <c r="J344" s="8">
        <v>39884</v>
      </c>
      <c r="K344" s="9" t="s">
        <v>24</v>
      </c>
      <c r="L344" s="9" t="s">
        <v>35</v>
      </c>
    </row>
    <row r="345" spans="1:12" x14ac:dyDescent="0.25">
      <c r="A345" s="5">
        <v>39883</v>
      </c>
      <c r="B345" s="6" t="s">
        <v>589</v>
      </c>
      <c r="C345" s="7">
        <v>40000</v>
      </c>
      <c r="D345" s="7">
        <v>40000</v>
      </c>
      <c r="E345" s="7">
        <v>4590</v>
      </c>
      <c r="F345" s="7">
        <v>27.081</v>
      </c>
      <c r="G345" s="7">
        <v>30.855510000000002</v>
      </c>
      <c r="H345" s="7">
        <v>644.70000000000005</v>
      </c>
      <c r="I345" s="7">
        <v>120.55889999999999</v>
      </c>
      <c r="J345" s="5">
        <v>39884</v>
      </c>
      <c r="K345" s="6" t="s">
        <v>24</v>
      </c>
      <c r="L345" s="6" t="s">
        <v>35</v>
      </c>
    </row>
    <row r="346" spans="1:12" x14ac:dyDescent="0.25">
      <c r="A346" s="8">
        <v>39883</v>
      </c>
      <c r="B346" s="9" t="s">
        <v>590</v>
      </c>
      <c r="C346" s="10">
        <v>201600</v>
      </c>
      <c r="D346" s="10">
        <v>201600</v>
      </c>
      <c r="E346" s="10">
        <v>23133.600000000002</v>
      </c>
      <c r="F346" s="10">
        <v>79.686989999999994</v>
      </c>
      <c r="G346" s="10">
        <v>157.66802999999999</v>
      </c>
      <c r="H346" s="10">
        <v>6330.7999999999993</v>
      </c>
      <c r="I346" s="10">
        <v>591.92979999999989</v>
      </c>
      <c r="J346" s="8">
        <v>39884</v>
      </c>
      <c r="K346" s="9" t="s">
        <v>24</v>
      </c>
      <c r="L346" s="9" t="s">
        <v>35</v>
      </c>
    </row>
    <row r="347" spans="1:12" x14ac:dyDescent="0.25">
      <c r="A347" s="5">
        <v>39883</v>
      </c>
      <c r="B347" s="6" t="s">
        <v>591</v>
      </c>
      <c r="C347" s="7">
        <v>105000</v>
      </c>
      <c r="D347" s="7">
        <v>105000</v>
      </c>
      <c r="E347" s="7">
        <v>8032.5</v>
      </c>
      <c r="F347" s="7">
        <v>130.55949000000001</v>
      </c>
      <c r="G347" s="7">
        <v>73.260990000000007</v>
      </c>
      <c r="H347" s="7">
        <v>1385.3</v>
      </c>
      <c r="I347" s="7">
        <v>307.53660000000002</v>
      </c>
      <c r="J347" s="5">
        <v>39884</v>
      </c>
      <c r="K347" s="6" t="s">
        <v>24</v>
      </c>
      <c r="L347" s="6" t="s">
        <v>27</v>
      </c>
    </row>
    <row r="348" spans="1:12" x14ac:dyDescent="0.25">
      <c r="A348" s="8">
        <v>39877</v>
      </c>
      <c r="B348" s="9" t="s">
        <v>592</v>
      </c>
      <c r="C348" s="10">
        <v>55000</v>
      </c>
      <c r="D348" s="10">
        <v>55000</v>
      </c>
      <c r="E348" s="10">
        <v>15988.5</v>
      </c>
      <c r="F348" s="10">
        <v>126.78498</v>
      </c>
      <c r="G348" s="10">
        <v>137.85299999999998</v>
      </c>
      <c r="H348" s="10">
        <v>2001.3</v>
      </c>
      <c r="I348" s="10">
        <v>530.34450000000004</v>
      </c>
      <c r="J348" s="8">
        <v>39877</v>
      </c>
      <c r="K348" s="9" t="s">
        <v>24</v>
      </c>
      <c r="L348" s="9" t="s">
        <v>26</v>
      </c>
    </row>
    <row r="349" spans="1:12" x14ac:dyDescent="0.25">
      <c r="A349" s="5">
        <v>39877</v>
      </c>
      <c r="B349" s="6" t="s">
        <v>593</v>
      </c>
      <c r="C349" s="7">
        <v>50000</v>
      </c>
      <c r="D349" s="7">
        <v>52200</v>
      </c>
      <c r="E349" s="7">
        <v>7587.27</v>
      </c>
      <c r="F349" s="7">
        <v>99.705510000000004</v>
      </c>
      <c r="G349" s="7">
        <v>79.83999</v>
      </c>
      <c r="H349" s="7">
        <v>932.4</v>
      </c>
      <c r="I349" s="7">
        <v>239.62679999999995</v>
      </c>
      <c r="J349" s="5">
        <v>39877</v>
      </c>
      <c r="K349" s="6" t="s">
        <v>24</v>
      </c>
      <c r="L349" s="6" t="s">
        <v>26</v>
      </c>
    </row>
    <row r="350" spans="1:12" x14ac:dyDescent="0.25">
      <c r="A350" s="8">
        <v>39883</v>
      </c>
      <c r="B350" s="9" t="s">
        <v>228</v>
      </c>
      <c r="C350" s="10">
        <v>102000</v>
      </c>
      <c r="D350" s="10">
        <v>102000</v>
      </c>
      <c r="E350" s="10">
        <v>32772.6</v>
      </c>
      <c r="F350" s="10">
        <v>145.96352999999996</v>
      </c>
      <c r="G350" s="10">
        <v>166.64300999999998</v>
      </c>
      <c r="H350" s="10">
        <v>5978.0838323353282</v>
      </c>
      <c r="I350" s="10">
        <v>499.16999999999996</v>
      </c>
      <c r="J350" s="8">
        <v>39883</v>
      </c>
      <c r="K350" s="9" t="s">
        <v>24</v>
      </c>
      <c r="L350" s="9" t="s">
        <v>43</v>
      </c>
    </row>
    <row r="351" spans="1:12" x14ac:dyDescent="0.25">
      <c r="A351" s="5">
        <v>39877</v>
      </c>
      <c r="B351" s="6" t="s">
        <v>229</v>
      </c>
      <c r="C351" s="7">
        <v>5000</v>
      </c>
      <c r="D351" s="7">
        <v>5000</v>
      </c>
      <c r="E351" s="7">
        <v>6617.25</v>
      </c>
      <c r="F351" s="7">
        <v>29.400480000000002</v>
      </c>
      <c r="G351" s="7">
        <v>63.801000000000002</v>
      </c>
      <c r="H351" s="7">
        <v>1092</v>
      </c>
      <c r="I351" s="7">
        <v>238.05599999999998</v>
      </c>
      <c r="J351" s="5">
        <v>39877</v>
      </c>
      <c r="K351" s="6" t="s">
        <v>57</v>
      </c>
      <c r="L351" s="6" t="s">
        <v>60</v>
      </c>
    </row>
    <row r="352" spans="1:12" x14ac:dyDescent="0.25">
      <c r="A352" s="8">
        <v>39877</v>
      </c>
      <c r="B352" s="9" t="s">
        <v>230</v>
      </c>
      <c r="C352" s="10">
        <v>5000</v>
      </c>
      <c r="D352" s="10">
        <v>5000</v>
      </c>
      <c r="E352" s="10">
        <v>6617.25</v>
      </c>
      <c r="F352" s="10">
        <v>40.442489999999999</v>
      </c>
      <c r="G352" s="10">
        <v>76.014989999999997</v>
      </c>
      <c r="H352" s="10">
        <v>1069.5999999999997</v>
      </c>
      <c r="I352" s="10">
        <v>233.17279999999997</v>
      </c>
      <c r="J352" s="8">
        <v>39877</v>
      </c>
      <c r="K352" s="9" t="s">
        <v>57</v>
      </c>
      <c r="L352" s="9" t="s">
        <v>60</v>
      </c>
    </row>
    <row r="353" spans="1:12" x14ac:dyDescent="0.25">
      <c r="A353" s="5">
        <v>39878</v>
      </c>
      <c r="B353" s="6" t="s">
        <v>231</v>
      </c>
      <c r="C353" s="7">
        <v>6000</v>
      </c>
      <c r="D353" s="7">
        <v>6000</v>
      </c>
      <c r="E353" s="7">
        <v>7940.7</v>
      </c>
      <c r="F353" s="7">
        <v>24.351480000000002</v>
      </c>
      <c r="G353" s="7">
        <v>49.928490000000004</v>
      </c>
      <c r="H353" s="7">
        <v>634.9</v>
      </c>
      <c r="I353" s="7">
        <v>276.81639999999999</v>
      </c>
      <c r="J353" s="5">
        <v>39878</v>
      </c>
      <c r="K353" s="6" t="s">
        <v>57</v>
      </c>
      <c r="L353" s="6" t="s">
        <v>60</v>
      </c>
    </row>
    <row r="354" spans="1:12" x14ac:dyDescent="0.25">
      <c r="A354" s="8">
        <v>39878</v>
      </c>
      <c r="B354" s="9" t="s">
        <v>232</v>
      </c>
      <c r="C354" s="10">
        <v>5000</v>
      </c>
      <c r="D354" s="10">
        <v>5000</v>
      </c>
      <c r="E354" s="10">
        <v>6617.25</v>
      </c>
      <c r="F354" s="10">
        <v>41.181480000000001</v>
      </c>
      <c r="G354" s="10">
        <v>49.46949</v>
      </c>
      <c r="H354" s="10">
        <v>1086.3999999999999</v>
      </c>
      <c r="I354" s="10">
        <v>236.83519999999999</v>
      </c>
      <c r="J354" s="8">
        <v>39878</v>
      </c>
      <c r="K354" s="9" t="s">
        <v>57</v>
      </c>
      <c r="L354" s="9" t="s">
        <v>60</v>
      </c>
    </row>
    <row r="355" spans="1:12" x14ac:dyDescent="0.25">
      <c r="A355" s="5">
        <v>39878</v>
      </c>
      <c r="B355" s="6" t="s">
        <v>233</v>
      </c>
      <c r="C355" s="7">
        <v>5000</v>
      </c>
      <c r="D355" s="7">
        <v>5000</v>
      </c>
      <c r="E355" s="7">
        <v>6617.25</v>
      </c>
      <c r="F355" s="7">
        <v>73.466009999999997</v>
      </c>
      <c r="G355" s="7">
        <v>43.248510000000003</v>
      </c>
      <c r="H355" s="7">
        <v>539.69999999999993</v>
      </c>
      <c r="I355" s="7">
        <v>235.30919999999998</v>
      </c>
      <c r="J355" s="5">
        <v>39878</v>
      </c>
      <c r="K355" s="6" t="s">
        <v>57</v>
      </c>
      <c r="L355" s="6" t="s">
        <v>58</v>
      </c>
    </row>
    <row r="356" spans="1:12" x14ac:dyDescent="0.25">
      <c r="A356" s="8">
        <v>39876</v>
      </c>
      <c r="B356" s="9" t="s">
        <v>234</v>
      </c>
      <c r="C356" s="10">
        <v>30000</v>
      </c>
      <c r="D356" s="10">
        <v>30000</v>
      </c>
      <c r="E356" s="10">
        <v>1239.3</v>
      </c>
      <c r="F356" s="10">
        <v>33.021990000000002</v>
      </c>
      <c r="G356" s="10">
        <v>28.27899</v>
      </c>
      <c r="H356" s="10">
        <v>368.2</v>
      </c>
      <c r="I356" s="10">
        <v>32.401600000000002</v>
      </c>
      <c r="J356" s="8">
        <v>39877</v>
      </c>
      <c r="K356" s="9" t="s">
        <v>24</v>
      </c>
      <c r="L356" s="9" t="s">
        <v>70</v>
      </c>
    </row>
    <row r="357" spans="1:12" x14ac:dyDescent="0.25">
      <c r="A357" s="5">
        <v>39876</v>
      </c>
      <c r="B357" s="6" t="s">
        <v>235</v>
      </c>
      <c r="C357" s="7">
        <v>30000</v>
      </c>
      <c r="D357" s="7">
        <v>30000</v>
      </c>
      <c r="E357" s="7">
        <v>1836</v>
      </c>
      <c r="F357" s="7">
        <v>30.497489999999999</v>
      </c>
      <c r="G357" s="7">
        <v>38.6325</v>
      </c>
      <c r="H357" s="7">
        <v>105</v>
      </c>
      <c r="I357" s="7">
        <v>21</v>
      </c>
      <c r="J357" s="5">
        <v>39877</v>
      </c>
      <c r="K357" s="6" t="s">
        <v>24</v>
      </c>
      <c r="L357" s="6" t="s">
        <v>70</v>
      </c>
    </row>
    <row r="358" spans="1:12" x14ac:dyDescent="0.25">
      <c r="A358" s="8">
        <v>39877</v>
      </c>
      <c r="B358" s="9" t="s">
        <v>236</v>
      </c>
      <c r="C358" s="10">
        <v>5000</v>
      </c>
      <c r="D358" s="10">
        <v>5000</v>
      </c>
      <c r="E358" s="10">
        <v>10585.173609501693</v>
      </c>
      <c r="F358" s="10">
        <v>105.90048000000002</v>
      </c>
      <c r="G358" s="10">
        <v>16.344989999999999</v>
      </c>
      <c r="H358" s="10">
        <v>387.79999999999995</v>
      </c>
      <c r="I358" s="10">
        <v>55.261499999999991</v>
      </c>
      <c r="J358" s="8">
        <v>39878</v>
      </c>
      <c r="K358" s="9" t="s">
        <v>24</v>
      </c>
      <c r="L358" s="9" t="s">
        <v>37</v>
      </c>
    </row>
    <row r="359" spans="1:12" x14ac:dyDescent="0.25">
      <c r="A359" s="5">
        <v>39877</v>
      </c>
      <c r="B359" s="6" t="s">
        <v>237</v>
      </c>
      <c r="C359" s="7">
        <v>10000</v>
      </c>
      <c r="D359" s="7">
        <v>10000</v>
      </c>
      <c r="E359" s="7">
        <v>11278.602683795778</v>
      </c>
      <c r="F359" s="7">
        <v>117.01899</v>
      </c>
      <c r="G359" s="7">
        <v>41.003999999999998</v>
      </c>
      <c r="H359" s="7">
        <v>646.80000000000007</v>
      </c>
      <c r="I359" s="7">
        <v>92.168999999999983</v>
      </c>
      <c r="J359" s="5">
        <v>39877</v>
      </c>
      <c r="K359" s="6" t="s">
        <v>24</v>
      </c>
      <c r="L359" s="6" t="s">
        <v>37</v>
      </c>
    </row>
    <row r="360" spans="1:12" x14ac:dyDescent="0.25">
      <c r="A360" s="8">
        <v>39878</v>
      </c>
      <c r="B360" s="9" t="s">
        <v>238</v>
      </c>
      <c r="C360" s="10">
        <v>5000</v>
      </c>
      <c r="D360" s="10">
        <v>5000</v>
      </c>
      <c r="E360" s="10">
        <v>10585.173609501693</v>
      </c>
      <c r="F360" s="10">
        <v>98.405010000000019</v>
      </c>
      <c r="G360" s="10">
        <v>24.759990000000002</v>
      </c>
      <c r="H360" s="10">
        <v>506.80000000000007</v>
      </c>
      <c r="I360" s="10">
        <v>72.21899999999998</v>
      </c>
      <c r="J360" s="8">
        <v>39878</v>
      </c>
      <c r="K360" s="9" t="s">
        <v>24</v>
      </c>
      <c r="L360" s="9" t="s">
        <v>37</v>
      </c>
    </row>
    <row r="361" spans="1:12" x14ac:dyDescent="0.25">
      <c r="A361" s="5">
        <v>39878</v>
      </c>
      <c r="B361" s="6" t="s">
        <v>239</v>
      </c>
      <c r="C361" s="7">
        <v>10000</v>
      </c>
      <c r="D361" s="7">
        <v>10000</v>
      </c>
      <c r="E361" s="7">
        <v>11278.602683795778</v>
      </c>
      <c r="F361" s="7">
        <v>83.17998</v>
      </c>
      <c r="G361" s="7">
        <v>21.802500000000002</v>
      </c>
      <c r="H361" s="7">
        <v>641.20000000000005</v>
      </c>
      <c r="I361" s="7">
        <v>91.370999999999995</v>
      </c>
      <c r="J361" s="5">
        <v>39878</v>
      </c>
      <c r="K361" s="6" t="s">
        <v>24</v>
      </c>
      <c r="L361" s="6" t="s">
        <v>37</v>
      </c>
    </row>
    <row r="362" spans="1:12" x14ac:dyDescent="0.25">
      <c r="A362" s="8">
        <v>39877</v>
      </c>
      <c r="B362" s="9" t="s">
        <v>240</v>
      </c>
      <c r="C362" s="10">
        <v>10000</v>
      </c>
      <c r="D362" s="10">
        <v>10000</v>
      </c>
      <c r="E362" s="10">
        <v>11278.602683795778</v>
      </c>
      <c r="F362" s="10">
        <v>76.703489999999988</v>
      </c>
      <c r="G362" s="10">
        <v>17.8245</v>
      </c>
      <c r="H362" s="10">
        <v>589.40000000000009</v>
      </c>
      <c r="I362" s="10">
        <v>83.989500000000007</v>
      </c>
      <c r="J362" s="8">
        <v>39878</v>
      </c>
      <c r="K362" s="9" t="s">
        <v>24</v>
      </c>
      <c r="L362" s="9" t="s">
        <v>37</v>
      </c>
    </row>
    <row r="363" spans="1:12" x14ac:dyDescent="0.25">
      <c r="A363" s="5">
        <v>39877</v>
      </c>
      <c r="B363" s="6" t="s">
        <v>241</v>
      </c>
      <c r="C363" s="7">
        <v>10000</v>
      </c>
      <c r="D363" s="7">
        <v>10000</v>
      </c>
      <c r="E363" s="7">
        <v>11278.602683795778</v>
      </c>
      <c r="F363" s="7">
        <v>104.26950000000001</v>
      </c>
      <c r="G363" s="7">
        <v>16.244010000000003</v>
      </c>
      <c r="H363" s="7">
        <v>526.40000000000009</v>
      </c>
      <c r="I363" s="7">
        <v>75.011999999999986</v>
      </c>
      <c r="J363" s="5">
        <v>39878</v>
      </c>
      <c r="K363" s="6" t="s">
        <v>24</v>
      </c>
      <c r="L363" s="6" t="s">
        <v>37</v>
      </c>
    </row>
    <row r="364" spans="1:12" x14ac:dyDescent="0.25">
      <c r="A364" s="8">
        <v>39877</v>
      </c>
      <c r="B364" s="9" t="s">
        <v>242</v>
      </c>
      <c r="C364" s="10">
        <v>15000</v>
      </c>
      <c r="D364" s="10">
        <v>15000</v>
      </c>
      <c r="E364" s="10">
        <v>11972.031758089865</v>
      </c>
      <c r="F364" s="10">
        <v>79.765020000000007</v>
      </c>
      <c r="G364" s="10">
        <v>20.119500000000002</v>
      </c>
      <c r="H364" s="10">
        <v>394.09999999999997</v>
      </c>
      <c r="I364" s="10">
        <v>112.31849999999999</v>
      </c>
      <c r="J364" s="8">
        <v>39878</v>
      </c>
      <c r="K364" s="9" t="s">
        <v>24</v>
      </c>
      <c r="L364" s="9" t="s">
        <v>37</v>
      </c>
    </row>
    <row r="365" spans="1:12" x14ac:dyDescent="0.25">
      <c r="A365" s="5">
        <v>39877</v>
      </c>
      <c r="B365" s="6" t="s">
        <v>243</v>
      </c>
      <c r="C365" s="7">
        <v>5000</v>
      </c>
      <c r="D365" s="7">
        <v>5000</v>
      </c>
      <c r="E365" s="7">
        <v>10585.173609501693</v>
      </c>
      <c r="F365" s="7">
        <v>92.33550000000001</v>
      </c>
      <c r="G365" s="7">
        <v>16.370999999999999</v>
      </c>
      <c r="H365" s="7">
        <v>665</v>
      </c>
      <c r="I365" s="7">
        <v>94.762499999999989</v>
      </c>
      <c r="J365" s="5">
        <v>39878</v>
      </c>
      <c r="K365" s="6" t="s">
        <v>24</v>
      </c>
      <c r="L365" s="6" t="s">
        <v>37</v>
      </c>
    </row>
    <row r="366" spans="1:12" x14ac:dyDescent="0.25">
      <c r="A366" s="8">
        <v>39877</v>
      </c>
      <c r="B366" s="9" t="s">
        <v>244</v>
      </c>
      <c r="C366" s="10">
        <v>15000</v>
      </c>
      <c r="D366" s="10">
        <v>15000</v>
      </c>
      <c r="E366" s="10">
        <v>11972.031758089865</v>
      </c>
      <c r="F366" s="10">
        <v>66.122010000000003</v>
      </c>
      <c r="G366" s="10">
        <v>29.631510000000002</v>
      </c>
      <c r="H366" s="10">
        <v>844.19999999999993</v>
      </c>
      <c r="I366" s="10">
        <v>120.29849999999999</v>
      </c>
      <c r="J366" s="8">
        <v>39878</v>
      </c>
      <c r="K366" s="9" t="s">
        <v>24</v>
      </c>
      <c r="L366" s="9" t="s">
        <v>37</v>
      </c>
    </row>
    <row r="367" spans="1:12" x14ac:dyDescent="0.25">
      <c r="A367" s="5">
        <v>39883</v>
      </c>
      <c r="B367" s="6" t="s">
        <v>245</v>
      </c>
      <c r="C367" s="7">
        <v>10000</v>
      </c>
      <c r="D367" s="7">
        <v>10000</v>
      </c>
      <c r="E367" s="7">
        <v>5967</v>
      </c>
      <c r="F367" s="7">
        <v>70.812989999999999</v>
      </c>
      <c r="G367" s="7">
        <v>88.101990000000001</v>
      </c>
      <c r="H367" s="7">
        <v>558.59999999999991</v>
      </c>
      <c r="I367" s="7">
        <v>92.168999999999983</v>
      </c>
      <c r="J367" s="5">
        <v>39884</v>
      </c>
      <c r="K367" s="6" t="s">
        <v>24</v>
      </c>
      <c r="L367" s="6" t="s">
        <v>55</v>
      </c>
    </row>
    <row r="368" spans="1:12" x14ac:dyDescent="0.25">
      <c r="A368" s="8">
        <v>39876</v>
      </c>
      <c r="B368" s="9" t="s">
        <v>246</v>
      </c>
      <c r="C368" s="10">
        <v>2000</v>
      </c>
      <c r="D368" s="10">
        <v>2000</v>
      </c>
      <c r="E368" s="10">
        <v>1759.5</v>
      </c>
      <c r="F368" s="10">
        <v>31.083480000000005</v>
      </c>
      <c r="G368" s="10">
        <v>18.79299</v>
      </c>
      <c r="H368" s="10">
        <v>235.2</v>
      </c>
      <c r="I368" s="10">
        <v>29.4</v>
      </c>
      <c r="J368" s="8">
        <v>39876</v>
      </c>
      <c r="K368" s="9" t="s">
        <v>24</v>
      </c>
      <c r="L368" s="9" t="s">
        <v>70</v>
      </c>
    </row>
    <row r="369" spans="1:12" x14ac:dyDescent="0.25">
      <c r="A369" s="5">
        <v>39881</v>
      </c>
      <c r="B369" s="6" t="s">
        <v>726</v>
      </c>
      <c r="C369" s="7">
        <v>6600</v>
      </c>
      <c r="D369" s="7">
        <v>6600</v>
      </c>
      <c r="E369" s="7">
        <v>24649.217999999997</v>
      </c>
      <c r="F369" s="7">
        <v>70.253010000000003</v>
      </c>
      <c r="G369" s="7">
        <v>70.915500000000009</v>
      </c>
      <c r="H369" s="7">
        <v>1158.1745222929935</v>
      </c>
      <c r="I369" s="7">
        <v>90.916699999999992</v>
      </c>
      <c r="J369" s="5">
        <v>39882</v>
      </c>
      <c r="K369" s="6" t="s">
        <v>24</v>
      </c>
      <c r="L369" s="6" t="s">
        <v>26</v>
      </c>
    </row>
    <row r="370" spans="1:12" x14ac:dyDescent="0.25">
      <c r="A370" s="8">
        <v>39881</v>
      </c>
      <c r="B370" s="9" t="s">
        <v>727</v>
      </c>
      <c r="C370" s="10">
        <v>6600</v>
      </c>
      <c r="D370" s="10">
        <v>6600</v>
      </c>
      <c r="E370" s="10">
        <v>12768.920999999998</v>
      </c>
      <c r="F370" s="10">
        <v>137.19051000000002</v>
      </c>
      <c r="G370" s="10">
        <v>19.813499999999998</v>
      </c>
      <c r="H370" s="10">
        <v>631.4</v>
      </c>
      <c r="I370" s="10">
        <v>67.559799999999996</v>
      </c>
      <c r="J370" s="8">
        <v>39882</v>
      </c>
      <c r="K370" s="9" t="s">
        <v>24</v>
      </c>
      <c r="L370" s="9" t="s">
        <v>26</v>
      </c>
    </row>
    <row r="371" spans="1:12" x14ac:dyDescent="0.25">
      <c r="A371" s="5">
        <v>39881</v>
      </c>
      <c r="B371" s="6" t="s">
        <v>728</v>
      </c>
      <c r="C371" s="7">
        <v>3300</v>
      </c>
      <c r="D371" s="7">
        <v>3300</v>
      </c>
      <c r="E371" s="7">
        <v>12324.608999999999</v>
      </c>
      <c r="F371" s="7">
        <v>189.9495</v>
      </c>
      <c r="G371" s="7">
        <v>29.349990000000002</v>
      </c>
      <c r="H371" s="7">
        <v>796.59999999999991</v>
      </c>
      <c r="I371" s="7">
        <v>62.533099999999997</v>
      </c>
      <c r="J371" s="5">
        <v>39882</v>
      </c>
      <c r="K371" s="6" t="s">
        <v>24</v>
      </c>
      <c r="L371" s="6" t="s">
        <v>26</v>
      </c>
    </row>
    <row r="372" spans="1:12" x14ac:dyDescent="0.25">
      <c r="A372" s="8">
        <v>39881</v>
      </c>
      <c r="B372" s="9" t="s">
        <v>729</v>
      </c>
      <c r="C372" s="10">
        <v>3300</v>
      </c>
      <c r="D372" s="10">
        <v>3300</v>
      </c>
      <c r="E372" s="10">
        <v>6384.4604999999992</v>
      </c>
      <c r="F372" s="10">
        <v>58.854510000000012</v>
      </c>
      <c r="G372" s="10">
        <v>12.342510000000001</v>
      </c>
      <c r="H372" s="10">
        <v>474.6</v>
      </c>
      <c r="I372" s="10">
        <v>50.782199999999989</v>
      </c>
      <c r="J372" s="8">
        <v>39882</v>
      </c>
      <c r="K372" s="9" t="s">
        <v>24</v>
      </c>
      <c r="L372" s="9" t="s">
        <v>26</v>
      </c>
    </row>
    <row r="373" spans="1:12" x14ac:dyDescent="0.25">
      <c r="A373" s="5">
        <v>39883</v>
      </c>
      <c r="B373" s="6" t="s">
        <v>247</v>
      </c>
      <c r="C373" s="7">
        <v>500</v>
      </c>
      <c r="D373" s="7">
        <v>510</v>
      </c>
      <c r="E373" s="7">
        <v>1404.54</v>
      </c>
      <c r="F373" s="7">
        <v>9.7919999999999998</v>
      </c>
      <c r="G373" s="7">
        <v>12.0105</v>
      </c>
      <c r="H373" s="7">
        <v>134.39999999999998</v>
      </c>
      <c r="I373" s="7">
        <v>22.175999999999998</v>
      </c>
      <c r="J373" s="5">
        <v>39884</v>
      </c>
      <c r="K373" s="6" t="s">
        <v>24</v>
      </c>
      <c r="L373" s="6" t="s">
        <v>55</v>
      </c>
    </row>
    <row r="374" spans="1:12" x14ac:dyDescent="0.25">
      <c r="A374" s="8">
        <v>39884</v>
      </c>
      <c r="B374" s="9" t="s">
        <v>248</v>
      </c>
      <c r="C374" s="10">
        <v>46800</v>
      </c>
      <c r="D374" s="10">
        <v>46800</v>
      </c>
      <c r="E374" s="10">
        <v>17184.96</v>
      </c>
      <c r="F374" s="10">
        <v>329.86799999999994</v>
      </c>
      <c r="G374" s="10">
        <v>89.098020000000005</v>
      </c>
      <c r="H374" s="10">
        <v>3490.2</v>
      </c>
      <c r="I374" s="10">
        <v>373.45139999999992</v>
      </c>
      <c r="J374" s="8">
        <v>39884</v>
      </c>
      <c r="K374" s="9" t="s">
        <v>24</v>
      </c>
      <c r="L374" s="9" t="s">
        <v>35</v>
      </c>
    </row>
    <row r="375" spans="1:12" x14ac:dyDescent="0.25">
      <c r="A375" s="5">
        <v>39878</v>
      </c>
      <c r="B375" s="6" t="s">
        <v>650</v>
      </c>
      <c r="C375" s="7">
        <v>1620000</v>
      </c>
      <c r="D375" s="7">
        <v>1620000</v>
      </c>
      <c r="E375" s="7">
        <v>184918.61520000012</v>
      </c>
      <c r="F375" s="7">
        <v>156.61998</v>
      </c>
      <c r="G375" s="7">
        <v>1165.6855800000001</v>
      </c>
      <c r="H375" s="7">
        <v>20542.2</v>
      </c>
      <c r="I375" s="7">
        <v>6409.1664000000001</v>
      </c>
      <c r="J375" s="5">
        <v>39881</v>
      </c>
      <c r="K375" s="6" t="s">
        <v>24</v>
      </c>
      <c r="L375" s="6" t="s">
        <v>44</v>
      </c>
    </row>
    <row r="376" spans="1:12" x14ac:dyDescent="0.25">
      <c r="A376" s="8">
        <v>39888</v>
      </c>
      <c r="B376" s="9" t="s">
        <v>249</v>
      </c>
      <c r="C376" s="10">
        <v>5000</v>
      </c>
      <c r="D376" s="10">
        <v>5200</v>
      </c>
      <c r="E376" s="10">
        <v>1471.8600000000001</v>
      </c>
      <c r="F376" s="10">
        <v>33.760980000000004</v>
      </c>
      <c r="G376" s="10">
        <v>10.989990000000001</v>
      </c>
      <c r="H376" s="10">
        <v>77.699999999999989</v>
      </c>
      <c r="I376" s="10">
        <v>25.641000000000002</v>
      </c>
      <c r="J376" s="8">
        <v>39888</v>
      </c>
      <c r="K376" s="9" t="s">
        <v>24</v>
      </c>
      <c r="L376" s="9" t="s">
        <v>55</v>
      </c>
    </row>
    <row r="377" spans="1:12" x14ac:dyDescent="0.25">
      <c r="A377" s="5">
        <v>39881</v>
      </c>
      <c r="B377" s="6" t="s">
        <v>250</v>
      </c>
      <c r="C377" s="7">
        <v>3000</v>
      </c>
      <c r="D377" s="7">
        <v>3000</v>
      </c>
      <c r="E377" s="7">
        <v>11475</v>
      </c>
      <c r="F377" s="7">
        <v>35.163989999999998</v>
      </c>
      <c r="G377" s="7">
        <v>28.355490000000003</v>
      </c>
      <c r="H377" s="7">
        <v>329.7</v>
      </c>
      <c r="I377" s="7">
        <v>143.74919999999997</v>
      </c>
      <c r="J377" s="5">
        <v>39881</v>
      </c>
      <c r="K377" s="6" t="s">
        <v>57</v>
      </c>
      <c r="L377" s="6" t="s">
        <v>58</v>
      </c>
    </row>
    <row r="378" spans="1:12" x14ac:dyDescent="0.25">
      <c r="A378" s="8">
        <v>39878</v>
      </c>
      <c r="B378" s="9" t="s">
        <v>251</v>
      </c>
      <c r="C378" s="10">
        <v>150000</v>
      </c>
      <c r="D378" s="10">
        <v>150000</v>
      </c>
      <c r="E378" s="10">
        <v>6309.339775475114</v>
      </c>
      <c r="F378" s="10">
        <v>99.168480000000002</v>
      </c>
      <c r="G378" s="10">
        <v>143.13149999999999</v>
      </c>
      <c r="H378" s="10">
        <v>496.2999999999999</v>
      </c>
      <c r="I378" s="10">
        <v>161.29749999999999</v>
      </c>
      <c r="J378" s="8">
        <v>39878</v>
      </c>
      <c r="K378" s="9" t="s">
        <v>24</v>
      </c>
      <c r="L378" s="9" t="s">
        <v>70</v>
      </c>
    </row>
    <row r="379" spans="1:12" x14ac:dyDescent="0.25">
      <c r="A379" s="5">
        <v>39881</v>
      </c>
      <c r="B379" s="6" t="s">
        <v>252</v>
      </c>
      <c r="C379" s="7">
        <v>31250</v>
      </c>
      <c r="D379" s="7">
        <v>31250</v>
      </c>
      <c r="E379" s="7">
        <v>5090.5968750000002</v>
      </c>
      <c r="F379" s="7">
        <v>110.72150999999998</v>
      </c>
      <c r="G379" s="7">
        <v>31.773509999999998</v>
      </c>
      <c r="H379" s="7">
        <v>1425.1999999999998</v>
      </c>
      <c r="I379" s="7">
        <v>158.19720000000001</v>
      </c>
      <c r="J379" s="5">
        <v>39882</v>
      </c>
      <c r="K379" s="6" t="s">
        <v>24</v>
      </c>
      <c r="L379" s="6" t="s">
        <v>27</v>
      </c>
    </row>
    <row r="380" spans="1:12" x14ac:dyDescent="0.25">
      <c r="A380" s="8">
        <v>39884</v>
      </c>
      <c r="B380" s="9" t="s">
        <v>659</v>
      </c>
      <c r="C380" s="10">
        <v>5000</v>
      </c>
      <c r="D380" s="10">
        <v>5000</v>
      </c>
      <c r="E380" s="10">
        <v>6837.6212549999991</v>
      </c>
      <c r="F380" s="10">
        <v>30.726989999999997</v>
      </c>
      <c r="G380" s="10">
        <v>57.910500000000006</v>
      </c>
      <c r="H380" s="10">
        <v>538.99999999999989</v>
      </c>
      <c r="I380" s="10">
        <v>235.00399999999996</v>
      </c>
      <c r="J380" s="8">
        <v>39884</v>
      </c>
      <c r="K380" s="9" t="s">
        <v>57</v>
      </c>
      <c r="L380" s="9" t="s">
        <v>58</v>
      </c>
    </row>
    <row r="381" spans="1:12" x14ac:dyDescent="0.25">
      <c r="A381" s="5">
        <v>39884</v>
      </c>
      <c r="B381" s="6" t="s">
        <v>660</v>
      </c>
      <c r="C381" s="7">
        <v>5000</v>
      </c>
      <c r="D381" s="7">
        <v>5000</v>
      </c>
      <c r="E381" s="7">
        <v>6837.6212549999991</v>
      </c>
      <c r="F381" s="7">
        <v>42.558480000000003</v>
      </c>
      <c r="G381" s="7">
        <v>58.166010000000007</v>
      </c>
      <c r="H381" s="7">
        <v>539</v>
      </c>
      <c r="I381" s="7">
        <v>235.00399999999996</v>
      </c>
      <c r="J381" s="5">
        <v>39884</v>
      </c>
      <c r="K381" s="6" t="s">
        <v>57</v>
      </c>
      <c r="L381" s="6" t="s">
        <v>58</v>
      </c>
    </row>
    <row r="382" spans="1:12" x14ac:dyDescent="0.25">
      <c r="A382" s="8">
        <v>39878</v>
      </c>
      <c r="B382" s="9" t="s">
        <v>512</v>
      </c>
      <c r="C382" s="10">
        <v>10000</v>
      </c>
      <c r="D382" s="10">
        <v>10000</v>
      </c>
      <c r="E382" s="10">
        <v>9180</v>
      </c>
      <c r="F382" s="10">
        <v>116.61201</v>
      </c>
      <c r="G382" s="10">
        <v>91.06101000000001</v>
      </c>
      <c r="H382" s="10">
        <v>2468.2000000000003</v>
      </c>
      <c r="I382" s="10">
        <v>264.09739999999999</v>
      </c>
      <c r="J382" s="8">
        <v>39881</v>
      </c>
      <c r="K382" s="9" t="s">
        <v>24</v>
      </c>
      <c r="L382" s="9" t="s">
        <v>29</v>
      </c>
    </row>
    <row r="383" spans="1:12" x14ac:dyDescent="0.25">
      <c r="A383" s="5">
        <v>39877</v>
      </c>
      <c r="B383" s="6" t="s">
        <v>513</v>
      </c>
      <c r="C383" s="7">
        <v>30000</v>
      </c>
      <c r="D383" s="7">
        <v>30000</v>
      </c>
      <c r="E383" s="7">
        <v>14229</v>
      </c>
      <c r="F383" s="7">
        <v>166.02948000000001</v>
      </c>
      <c r="G383" s="7">
        <v>42.507989999999999</v>
      </c>
      <c r="H383" s="7">
        <v>714</v>
      </c>
      <c r="I383" s="7">
        <v>221.34000000000003</v>
      </c>
      <c r="J383" s="5">
        <v>39878</v>
      </c>
      <c r="K383" s="6" t="s">
        <v>24</v>
      </c>
      <c r="L383" s="6" t="s">
        <v>33</v>
      </c>
    </row>
    <row r="384" spans="1:12" x14ac:dyDescent="0.25">
      <c r="A384" s="8">
        <v>39878</v>
      </c>
      <c r="B384" s="9" t="s">
        <v>514</v>
      </c>
      <c r="C384" s="10">
        <v>40000</v>
      </c>
      <c r="D384" s="10">
        <v>40000</v>
      </c>
      <c r="E384" s="10">
        <v>9792</v>
      </c>
      <c r="F384" s="10">
        <v>405.47448000000003</v>
      </c>
      <c r="G384" s="10">
        <v>66.987989999999996</v>
      </c>
      <c r="H384" s="10">
        <v>1419.5999999999997</v>
      </c>
      <c r="I384" s="10">
        <v>237.07320000000001</v>
      </c>
      <c r="J384" s="8">
        <v>39878</v>
      </c>
      <c r="K384" s="9" t="s">
        <v>24</v>
      </c>
      <c r="L384" s="9" t="s">
        <v>64</v>
      </c>
    </row>
    <row r="385" spans="1:12" x14ac:dyDescent="0.25">
      <c r="A385" s="5">
        <v>39878</v>
      </c>
      <c r="B385" s="6" t="s">
        <v>515</v>
      </c>
      <c r="C385" s="7">
        <v>40000</v>
      </c>
      <c r="D385" s="7">
        <v>40000</v>
      </c>
      <c r="E385" s="7">
        <v>33660</v>
      </c>
      <c r="F385" s="7">
        <v>279.47897999999998</v>
      </c>
      <c r="G385" s="7">
        <v>94.757490000000018</v>
      </c>
      <c r="H385" s="7">
        <v>2054.5</v>
      </c>
      <c r="I385" s="7">
        <v>534.16999999999996</v>
      </c>
      <c r="J385" s="5">
        <v>39881</v>
      </c>
      <c r="K385" s="6" t="s">
        <v>24</v>
      </c>
      <c r="L385" s="6" t="s">
        <v>35</v>
      </c>
    </row>
    <row r="386" spans="1:12" x14ac:dyDescent="0.25">
      <c r="A386" s="8">
        <v>39878</v>
      </c>
      <c r="B386" s="9" t="s">
        <v>253</v>
      </c>
      <c r="C386" s="10">
        <v>126000</v>
      </c>
      <c r="D386" s="10">
        <v>126000</v>
      </c>
      <c r="E386" s="10">
        <v>27374.760000000002</v>
      </c>
      <c r="F386" s="10">
        <v>67.217489999999998</v>
      </c>
      <c r="G386" s="10">
        <v>341.57249999999999</v>
      </c>
      <c r="H386" s="10">
        <v>3672.1999999999989</v>
      </c>
      <c r="I386" s="10">
        <v>367.21999999999991</v>
      </c>
      <c r="J386" s="8">
        <v>39878</v>
      </c>
      <c r="K386" s="9" t="s">
        <v>24</v>
      </c>
      <c r="L386" s="9" t="s">
        <v>70</v>
      </c>
    </row>
    <row r="387" spans="1:12" x14ac:dyDescent="0.25">
      <c r="A387" s="5">
        <v>39881</v>
      </c>
      <c r="B387" s="6" t="s">
        <v>516</v>
      </c>
      <c r="C387" s="7">
        <v>10000</v>
      </c>
      <c r="D387" s="7">
        <v>10020</v>
      </c>
      <c r="E387" s="7">
        <v>2912.8139999999999</v>
      </c>
      <c r="F387" s="7">
        <v>168.37650000000002</v>
      </c>
      <c r="G387" s="7">
        <v>27.616500000000002</v>
      </c>
      <c r="H387" s="7">
        <v>840</v>
      </c>
      <c r="I387" s="7">
        <v>89.88</v>
      </c>
      <c r="J387" s="5">
        <v>39882</v>
      </c>
      <c r="K387" s="6" t="s">
        <v>24</v>
      </c>
      <c r="L387" s="6" t="s">
        <v>29</v>
      </c>
    </row>
    <row r="388" spans="1:12" x14ac:dyDescent="0.25">
      <c r="A388" s="8">
        <v>39882</v>
      </c>
      <c r="B388" s="9" t="s">
        <v>517</v>
      </c>
      <c r="C388" s="10">
        <v>10000</v>
      </c>
      <c r="D388" s="10">
        <v>10000</v>
      </c>
      <c r="E388" s="10">
        <v>7267.5</v>
      </c>
      <c r="F388" s="10">
        <v>85.730490000000003</v>
      </c>
      <c r="G388" s="10">
        <v>64.94850000000001</v>
      </c>
      <c r="H388" s="10">
        <v>369.59999999999997</v>
      </c>
      <c r="I388" s="10">
        <v>60.983999999999988</v>
      </c>
      <c r="J388" s="8">
        <v>39882</v>
      </c>
      <c r="K388" s="9" t="s">
        <v>24</v>
      </c>
      <c r="L388" s="9" t="s">
        <v>55</v>
      </c>
    </row>
    <row r="389" spans="1:12" x14ac:dyDescent="0.25">
      <c r="A389" s="5">
        <v>39882</v>
      </c>
      <c r="B389" s="6" t="s">
        <v>254</v>
      </c>
      <c r="C389" s="7">
        <v>50000</v>
      </c>
      <c r="D389" s="7">
        <v>50160</v>
      </c>
      <c r="E389" s="7">
        <v>20721.096000000001</v>
      </c>
      <c r="F389" s="7">
        <v>95.904989999999998</v>
      </c>
      <c r="G389" s="7">
        <v>124.10901000000001</v>
      </c>
      <c r="H389" s="7">
        <v>3824.7999999999997</v>
      </c>
      <c r="I389" s="7">
        <v>409.25359999999989</v>
      </c>
      <c r="J389" s="5">
        <v>39883</v>
      </c>
      <c r="K389" s="6" t="s">
        <v>24</v>
      </c>
      <c r="L389" s="6" t="s">
        <v>27</v>
      </c>
    </row>
    <row r="390" spans="1:12" x14ac:dyDescent="0.25">
      <c r="A390" s="8">
        <v>39881</v>
      </c>
      <c r="B390" s="9" t="s">
        <v>653</v>
      </c>
      <c r="C390" s="10">
        <v>1000000</v>
      </c>
      <c r="D390" s="10">
        <v>1000000</v>
      </c>
      <c r="E390" s="10">
        <v>58981.5</v>
      </c>
      <c r="F390" s="10">
        <v>164.19347999999999</v>
      </c>
      <c r="G390" s="10">
        <v>480.47049000000004</v>
      </c>
      <c r="H390" s="10">
        <v>7431.199999999998</v>
      </c>
      <c r="I390" s="10">
        <v>2318.5344</v>
      </c>
      <c r="J390" s="8">
        <v>39881</v>
      </c>
      <c r="K390" s="9" t="s">
        <v>24</v>
      </c>
      <c r="L390" s="9" t="s">
        <v>44</v>
      </c>
    </row>
    <row r="391" spans="1:12" x14ac:dyDescent="0.25">
      <c r="A391" s="5">
        <v>39881</v>
      </c>
      <c r="B391" s="6" t="s">
        <v>654</v>
      </c>
      <c r="C391" s="7">
        <v>1000000</v>
      </c>
      <c r="D391" s="7">
        <v>1000000</v>
      </c>
      <c r="E391" s="7">
        <v>58981.5</v>
      </c>
      <c r="F391" s="7">
        <v>102.8925</v>
      </c>
      <c r="G391" s="7">
        <v>304.03548000000001</v>
      </c>
      <c r="H391" s="7">
        <v>13855.8</v>
      </c>
      <c r="I391" s="7">
        <v>2161.5047999999997</v>
      </c>
      <c r="J391" s="5">
        <v>39881</v>
      </c>
      <c r="K391" s="6" t="s">
        <v>24</v>
      </c>
      <c r="L391" s="6" t="s">
        <v>44</v>
      </c>
    </row>
    <row r="392" spans="1:12" x14ac:dyDescent="0.25">
      <c r="A392" s="8">
        <v>39880</v>
      </c>
      <c r="B392" s="9" t="s">
        <v>651</v>
      </c>
      <c r="C392" s="10">
        <v>2160000</v>
      </c>
      <c r="D392" s="10">
        <v>1987200</v>
      </c>
      <c r="E392" s="10">
        <v>576533.34750129899</v>
      </c>
      <c r="F392" s="10">
        <v>100.44602999999999</v>
      </c>
      <c r="G392" s="10">
        <v>1411.57953</v>
      </c>
      <c r="H392" s="10">
        <v>25231.499999999993</v>
      </c>
      <c r="I392" s="10">
        <v>7872.2279999999992</v>
      </c>
      <c r="J392" s="8">
        <v>39882</v>
      </c>
      <c r="K392" s="9" t="s">
        <v>24</v>
      </c>
      <c r="L392" s="9" t="s">
        <v>44</v>
      </c>
    </row>
    <row r="393" spans="1:12" x14ac:dyDescent="0.25">
      <c r="A393" s="5">
        <v>39882</v>
      </c>
      <c r="B393" s="6" t="s">
        <v>484</v>
      </c>
      <c r="C393" s="7">
        <v>7500</v>
      </c>
      <c r="D393" s="7">
        <v>7500</v>
      </c>
      <c r="E393" s="7">
        <v>3706.4250000000002</v>
      </c>
      <c r="F393" s="7">
        <v>46.63899</v>
      </c>
      <c r="G393" s="7">
        <v>14.331510000000002</v>
      </c>
      <c r="H393" s="7">
        <v>1027.5999999999999</v>
      </c>
      <c r="I393" s="7">
        <v>133.58799999999997</v>
      </c>
      <c r="J393" s="5">
        <v>39883</v>
      </c>
      <c r="K393" s="6" t="s">
        <v>24</v>
      </c>
      <c r="L393" s="6" t="s">
        <v>37</v>
      </c>
    </row>
    <row r="394" spans="1:12" x14ac:dyDescent="0.25">
      <c r="A394" s="8">
        <v>39882</v>
      </c>
      <c r="B394" s="9" t="s">
        <v>485</v>
      </c>
      <c r="C394" s="10">
        <v>7500</v>
      </c>
      <c r="D394" s="10">
        <v>7500</v>
      </c>
      <c r="E394" s="10">
        <v>3706.4250000000002</v>
      </c>
      <c r="F394" s="10">
        <v>77.188500000000005</v>
      </c>
      <c r="G394" s="10">
        <v>23.205510000000004</v>
      </c>
      <c r="H394" s="10">
        <v>461.30000000000007</v>
      </c>
      <c r="I394" s="10">
        <v>119.93799999999999</v>
      </c>
      <c r="J394" s="8">
        <v>39882</v>
      </c>
      <c r="K394" s="9" t="s">
        <v>24</v>
      </c>
      <c r="L394" s="9" t="s">
        <v>37</v>
      </c>
    </row>
    <row r="395" spans="1:12" x14ac:dyDescent="0.25">
      <c r="A395" s="5">
        <v>39883</v>
      </c>
      <c r="B395" s="6" t="s">
        <v>655</v>
      </c>
      <c r="C395" s="7">
        <v>1485000</v>
      </c>
      <c r="D395" s="7">
        <v>1485000</v>
      </c>
      <c r="E395" s="7">
        <v>196759.53</v>
      </c>
      <c r="F395" s="7">
        <v>72.930509999999998</v>
      </c>
      <c r="G395" s="7">
        <v>866.66849999999988</v>
      </c>
      <c r="H395" s="7">
        <v>16765</v>
      </c>
      <c r="I395" s="7">
        <v>5180.3849999999993</v>
      </c>
      <c r="J395" s="5">
        <v>39884</v>
      </c>
      <c r="K395" s="6" t="s">
        <v>24</v>
      </c>
      <c r="L395" s="6" t="s">
        <v>44</v>
      </c>
    </row>
    <row r="396" spans="1:12" x14ac:dyDescent="0.25">
      <c r="A396" s="8">
        <v>39883</v>
      </c>
      <c r="B396" s="9" t="s">
        <v>656</v>
      </c>
      <c r="C396" s="10">
        <v>945000</v>
      </c>
      <c r="D396" s="10">
        <v>945000</v>
      </c>
      <c r="E396" s="10">
        <v>108438.74999999999</v>
      </c>
      <c r="F396" s="10">
        <v>179.69696999999999</v>
      </c>
      <c r="G396" s="10">
        <v>486.59355000000005</v>
      </c>
      <c r="H396" s="10">
        <v>8123.4999999999991</v>
      </c>
      <c r="I396" s="10">
        <v>2534.5319999999997</v>
      </c>
      <c r="J396" s="8">
        <v>39883</v>
      </c>
      <c r="K396" s="9" t="s">
        <v>24</v>
      </c>
      <c r="L396" s="9" t="s">
        <v>44</v>
      </c>
    </row>
    <row r="397" spans="1:12" x14ac:dyDescent="0.25">
      <c r="A397" s="5">
        <v>0</v>
      </c>
      <c r="B397" s="6" t="s">
        <v>255</v>
      </c>
      <c r="C397" s="7">
        <v>30</v>
      </c>
      <c r="D397" s="7">
        <v>30</v>
      </c>
      <c r="E397" s="7">
        <v>11337.300000000001</v>
      </c>
      <c r="F397" s="7">
        <v>43.248510000000003</v>
      </c>
      <c r="G397" s="7">
        <v>85.094009999999997</v>
      </c>
      <c r="H397" s="7">
        <v>1488.1999999999998</v>
      </c>
      <c r="I397" s="7">
        <v>372.04999999999995</v>
      </c>
      <c r="J397" s="5">
        <v>39878</v>
      </c>
      <c r="K397" s="6" t="s">
        <v>57</v>
      </c>
      <c r="L397" s="6" t="s">
        <v>60</v>
      </c>
    </row>
    <row r="398" spans="1:12" x14ac:dyDescent="0.25">
      <c r="A398" s="8">
        <v>0</v>
      </c>
      <c r="B398" s="9" t="s">
        <v>256</v>
      </c>
      <c r="C398" s="10">
        <v>15</v>
      </c>
      <c r="D398" s="10">
        <v>15</v>
      </c>
      <c r="E398" s="10">
        <v>9547.2000000000007</v>
      </c>
      <c r="F398" s="10">
        <v>27.004499999999997</v>
      </c>
      <c r="G398" s="10">
        <v>60.791489999999996</v>
      </c>
      <c r="H398" s="10">
        <v>1579.1999999999998</v>
      </c>
      <c r="I398" s="10">
        <v>197.39999999999998</v>
      </c>
      <c r="J398" s="8">
        <v>39882</v>
      </c>
      <c r="K398" s="9" t="s">
        <v>57</v>
      </c>
      <c r="L398" s="9" t="s">
        <v>60</v>
      </c>
    </row>
    <row r="399" spans="1:12" x14ac:dyDescent="0.25">
      <c r="A399" s="5">
        <v>39881</v>
      </c>
      <c r="B399" s="6" t="s">
        <v>257</v>
      </c>
      <c r="C399" s="7">
        <v>5000</v>
      </c>
      <c r="D399" s="7">
        <v>5200</v>
      </c>
      <c r="E399" s="7">
        <v>13525.2</v>
      </c>
      <c r="F399" s="7">
        <v>80.045010000000005</v>
      </c>
      <c r="G399" s="7">
        <v>16.574490000000001</v>
      </c>
      <c r="H399" s="7">
        <v>424.2</v>
      </c>
      <c r="I399" s="7">
        <v>63.629999999999988</v>
      </c>
      <c r="J399" s="5">
        <v>39881</v>
      </c>
      <c r="K399" s="6" t="s">
        <v>24</v>
      </c>
      <c r="L399" s="6" t="s">
        <v>43</v>
      </c>
    </row>
    <row r="400" spans="1:12" x14ac:dyDescent="0.25">
      <c r="A400" s="8">
        <v>39883</v>
      </c>
      <c r="B400" s="9" t="s">
        <v>258</v>
      </c>
      <c r="C400" s="10">
        <v>5000</v>
      </c>
      <c r="D400" s="10">
        <v>5200</v>
      </c>
      <c r="E400" s="10">
        <v>13525.2</v>
      </c>
      <c r="F400" s="10">
        <v>367.12350000000004</v>
      </c>
      <c r="G400" s="10">
        <v>23.76549</v>
      </c>
      <c r="H400" s="10">
        <v>274.90633333333335</v>
      </c>
      <c r="I400" s="10">
        <v>82.471900000000005</v>
      </c>
      <c r="J400" s="8">
        <v>39883</v>
      </c>
      <c r="K400" s="9" t="s">
        <v>24</v>
      </c>
      <c r="L400" s="9" t="s">
        <v>43</v>
      </c>
    </row>
    <row r="401" spans="1:12" x14ac:dyDescent="0.25">
      <c r="A401" s="5">
        <v>39881</v>
      </c>
      <c r="B401" s="6" t="s">
        <v>259</v>
      </c>
      <c r="C401" s="7">
        <v>5000</v>
      </c>
      <c r="D401" s="7">
        <v>5200</v>
      </c>
      <c r="E401" s="7">
        <v>13525.2</v>
      </c>
      <c r="F401" s="7">
        <v>86.903999999999996</v>
      </c>
      <c r="G401" s="7">
        <v>17.085509999999999</v>
      </c>
      <c r="H401" s="7">
        <v>480.19999999999987</v>
      </c>
      <c r="I401" s="7">
        <v>72.030000000000015</v>
      </c>
      <c r="J401" s="5">
        <v>39881</v>
      </c>
      <c r="K401" s="6" t="s">
        <v>24</v>
      </c>
      <c r="L401" s="6" t="s">
        <v>43</v>
      </c>
    </row>
    <row r="402" spans="1:12" x14ac:dyDescent="0.25">
      <c r="A402" s="8">
        <v>39882</v>
      </c>
      <c r="B402" s="9" t="s">
        <v>260</v>
      </c>
      <c r="C402" s="10">
        <v>500000</v>
      </c>
      <c r="D402" s="10">
        <v>502000</v>
      </c>
      <c r="E402" s="10">
        <v>159265.68966</v>
      </c>
      <c r="F402" s="10">
        <v>189.87299999999999</v>
      </c>
      <c r="G402" s="10">
        <v>1117.3329899999999</v>
      </c>
      <c r="H402" s="10">
        <v>31581.199999999997</v>
      </c>
      <c r="I402" s="10">
        <v>3947.6499999999996</v>
      </c>
      <c r="J402" s="8">
        <v>39882</v>
      </c>
      <c r="K402" s="9" t="s">
        <v>24</v>
      </c>
      <c r="L402" s="9" t="s">
        <v>37</v>
      </c>
    </row>
    <row r="403" spans="1:12" x14ac:dyDescent="0.25">
      <c r="A403" s="5">
        <v>39883</v>
      </c>
      <c r="B403" s="6" t="s">
        <v>261</v>
      </c>
      <c r="C403" s="7">
        <v>100000</v>
      </c>
      <c r="D403" s="7">
        <v>100000</v>
      </c>
      <c r="E403" s="7">
        <v>21837.536999999993</v>
      </c>
      <c r="F403" s="7">
        <v>99.959490000000002</v>
      </c>
      <c r="G403" s="7">
        <v>185.15601000000001</v>
      </c>
      <c r="H403" s="7">
        <v>4664.7999999999993</v>
      </c>
      <c r="I403" s="7">
        <v>389.51080000000002</v>
      </c>
      <c r="J403" s="5">
        <v>39883</v>
      </c>
      <c r="K403" s="6" t="s">
        <v>24</v>
      </c>
      <c r="L403" s="6" t="s">
        <v>27</v>
      </c>
    </row>
    <row r="404" spans="1:12" x14ac:dyDescent="0.25">
      <c r="A404" s="8">
        <v>39881</v>
      </c>
      <c r="B404" s="9" t="s">
        <v>558</v>
      </c>
      <c r="C404" s="10">
        <v>96000</v>
      </c>
      <c r="D404" s="10">
        <v>96000</v>
      </c>
      <c r="E404" s="10">
        <v>12484.800000000001</v>
      </c>
      <c r="F404" s="10">
        <v>113.27049000000001</v>
      </c>
      <c r="G404" s="10">
        <v>89.811000000000007</v>
      </c>
      <c r="H404" s="10">
        <v>3073</v>
      </c>
      <c r="I404" s="10">
        <v>307.29999999999995</v>
      </c>
      <c r="J404" s="8">
        <v>39881</v>
      </c>
      <c r="K404" s="9" t="s">
        <v>24</v>
      </c>
      <c r="L404" s="9" t="s">
        <v>27</v>
      </c>
    </row>
    <row r="405" spans="1:12" x14ac:dyDescent="0.25">
      <c r="A405" s="5">
        <v>39882</v>
      </c>
      <c r="B405" s="6" t="s">
        <v>559</v>
      </c>
      <c r="C405" s="7">
        <v>32000</v>
      </c>
      <c r="D405" s="7">
        <v>32000</v>
      </c>
      <c r="E405" s="7">
        <v>4161.6000000000004</v>
      </c>
      <c r="F405" s="7">
        <v>118.47248999999999</v>
      </c>
      <c r="G405" s="7">
        <v>32.562989999999999</v>
      </c>
      <c r="H405" s="7">
        <v>1122.8</v>
      </c>
      <c r="I405" s="7">
        <v>112.28</v>
      </c>
      <c r="J405" s="5">
        <v>39883</v>
      </c>
      <c r="K405" s="6" t="s">
        <v>24</v>
      </c>
      <c r="L405" s="6" t="s">
        <v>27</v>
      </c>
    </row>
    <row r="406" spans="1:12" x14ac:dyDescent="0.25">
      <c r="A406" s="8">
        <v>39882</v>
      </c>
      <c r="B406" s="9" t="s">
        <v>560</v>
      </c>
      <c r="C406" s="10">
        <v>16000</v>
      </c>
      <c r="D406" s="10">
        <v>16000</v>
      </c>
      <c r="E406" s="10">
        <v>2080.8000000000002</v>
      </c>
      <c r="F406" s="10">
        <v>28.075500000000002</v>
      </c>
      <c r="G406" s="10">
        <v>19.227510000000002</v>
      </c>
      <c r="H406" s="10">
        <v>660.8</v>
      </c>
      <c r="I406" s="10">
        <v>66.08</v>
      </c>
      <c r="J406" s="8">
        <v>39883</v>
      </c>
      <c r="K406" s="9" t="s">
        <v>24</v>
      </c>
      <c r="L406" s="9" t="s">
        <v>27</v>
      </c>
    </row>
    <row r="407" spans="1:12" x14ac:dyDescent="0.25">
      <c r="A407" s="5">
        <v>39882</v>
      </c>
      <c r="B407" s="6" t="s">
        <v>561</v>
      </c>
      <c r="C407" s="7">
        <v>64000</v>
      </c>
      <c r="D407" s="7">
        <v>64000</v>
      </c>
      <c r="E407" s="7">
        <v>8323.2000000000007</v>
      </c>
      <c r="F407" s="7">
        <v>63.903509999999997</v>
      </c>
      <c r="G407" s="7">
        <v>77.623020000000011</v>
      </c>
      <c r="H407" s="7">
        <v>1036.6999999999998</v>
      </c>
      <c r="I407" s="7">
        <v>207.33999999999997</v>
      </c>
      <c r="J407" s="5">
        <v>39883</v>
      </c>
      <c r="K407" s="6" t="s">
        <v>24</v>
      </c>
      <c r="L407" s="6" t="s">
        <v>27</v>
      </c>
    </row>
    <row r="408" spans="1:12" x14ac:dyDescent="0.25">
      <c r="A408" s="8">
        <v>39878</v>
      </c>
      <c r="B408" s="9" t="s">
        <v>562</v>
      </c>
      <c r="C408" s="10">
        <v>300000</v>
      </c>
      <c r="D408" s="10">
        <v>300000</v>
      </c>
      <c r="E408" s="10">
        <v>43605</v>
      </c>
      <c r="F408" s="10">
        <v>167.45850000000002</v>
      </c>
      <c r="G408" s="10">
        <v>208.86948000000004</v>
      </c>
      <c r="H408" s="10">
        <v>5914.9999999999982</v>
      </c>
      <c r="I408" s="10">
        <v>946.39999999999975</v>
      </c>
      <c r="J408" s="8">
        <v>39881</v>
      </c>
      <c r="K408" s="9" t="s">
        <v>24</v>
      </c>
      <c r="L408" s="9" t="s">
        <v>29</v>
      </c>
    </row>
    <row r="409" spans="1:12" x14ac:dyDescent="0.25">
      <c r="A409" s="5">
        <v>39882</v>
      </c>
      <c r="B409" s="6" t="s">
        <v>563</v>
      </c>
      <c r="C409" s="7">
        <v>100000</v>
      </c>
      <c r="D409" s="7">
        <v>100000</v>
      </c>
      <c r="E409" s="7">
        <v>21420.000000000004</v>
      </c>
      <c r="F409" s="7">
        <v>32.079509999999999</v>
      </c>
      <c r="G409" s="7">
        <v>171.15651</v>
      </c>
      <c r="H409" s="7">
        <v>5322.8</v>
      </c>
      <c r="I409" s="7">
        <v>468.40640000000002</v>
      </c>
      <c r="J409" s="5">
        <v>39883</v>
      </c>
      <c r="K409" s="6" t="s">
        <v>24</v>
      </c>
      <c r="L409" s="6" t="s">
        <v>27</v>
      </c>
    </row>
    <row r="410" spans="1:12" x14ac:dyDescent="0.25">
      <c r="A410" s="8">
        <v>39884</v>
      </c>
      <c r="B410" s="9" t="s">
        <v>564</v>
      </c>
      <c r="C410" s="10">
        <v>60000</v>
      </c>
      <c r="D410" s="10">
        <v>60000</v>
      </c>
      <c r="E410" s="10">
        <v>22032</v>
      </c>
      <c r="F410" s="10">
        <v>38.505510000000001</v>
      </c>
      <c r="G410" s="10">
        <v>75.582000000000008</v>
      </c>
      <c r="H410" s="10">
        <v>1234.8</v>
      </c>
      <c r="I410" s="10">
        <v>308.7</v>
      </c>
      <c r="J410" s="8">
        <v>39884</v>
      </c>
      <c r="K410" s="9" t="s">
        <v>24</v>
      </c>
      <c r="L410" s="9" t="s">
        <v>64</v>
      </c>
    </row>
    <row r="411" spans="1:12" x14ac:dyDescent="0.25">
      <c r="A411" s="5">
        <v>39884</v>
      </c>
      <c r="B411" s="6" t="s">
        <v>565</v>
      </c>
      <c r="C411" s="7">
        <v>30000</v>
      </c>
      <c r="D411" s="7">
        <v>30000</v>
      </c>
      <c r="E411" s="7">
        <v>11016</v>
      </c>
      <c r="F411" s="7">
        <v>127.88199</v>
      </c>
      <c r="G411" s="7">
        <v>35.598509999999997</v>
      </c>
      <c r="H411" s="7">
        <v>704.19999999999993</v>
      </c>
      <c r="I411" s="7">
        <v>176.04999999999998</v>
      </c>
      <c r="J411" s="5">
        <v>39884</v>
      </c>
      <c r="K411" s="6" t="s">
        <v>24</v>
      </c>
      <c r="L411" s="6" t="s">
        <v>64</v>
      </c>
    </row>
    <row r="412" spans="1:12" x14ac:dyDescent="0.25">
      <c r="A412" s="8">
        <v>39884</v>
      </c>
      <c r="B412" s="9" t="s">
        <v>566</v>
      </c>
      <c r="C412" s="10">
        <v>15000</v>
      </c>
      <c r="D412" s="10">
        <v>15000</v>
      </c>
      <c r="E412" s="10">
        <v>5508</v>
      </c>
      <c r="F412" s="10">
        <v>492.09696000000002</v>
      </c>
      <c r="G412" s="10">
        <v>12.852</v>
      </c>
      <c r="H412" s="10">
        <v>1064</v>
      </c>
      <c r="I412" s="10">
        <v>133</v>
      </c>
      <c r="J412" s="8">
        <v>39884</v>
      </c>
      <c r="K412" s="9" t="s">
        <v>24</v>
      </c>
      <c r="L412" s="9" t="s">
        <v>64</v>
      </c>
    </row>
    <row r="413" spans="1:12" x14ac:dyDescent="0.25">
      <c r="A413" s="5">
        <v>39878</v>
      </c>
      <c r="B413" s="6" t="s">
        <v>567</v>
      </c>
      <c r="C413" s="7">
        <v>30000</v>
      </c>
      <c r="D413" s="7">
        <v>30000</v>
      </c>
      <c r="E413" s="7">
        <v>22261.5</v>
      </c>
      <c r="F413" s="7">
        <v>335.35151999999999</v>
      </c>
      <c r="G413" s="7">
        <v>38.121479999999998</v>
      </c>
      <c r="H413" s="7">
        <v>606.9</v>
      </c>
      <c r="I413" s="7">
        <v>197.24249999999998</v>
      </c>
      <c r="J413" s="5">
        <v>39881</v>
      </c>
      <c r="K413" s="6" t="s">
        <v>24</v>
      </c>
      <c r="L413" s="6" t="s">
        <v>33</v>
      </c>
    </row>
    <row r="414" spans="1:12" x14ac:dyDescent="0.25">
      <c r="A414" s="8">
        <v>39882</v>
      </c>
      <c r="B414" s="9" t="s">
        <v>568</v>
      </c>
      <c r="C414" s="10">
        <v>30000</v>
      </c>
      <c r="D414" s="10">
        <v>30000</v>
      </c>
      <c r="E414" s="10">
        <v>10557</v>
      </c>
      <c r="F414" s="10">
        <v>86.676030000000011</v>
      </c>
      <c r="G414" s="10">
        <v>48.32199</v>
      </c>
      <c r="H414" s="10">
        <v>887.60000000000014</v>
      </c>
      <c r="I414" s="10">
        <v>156.2176</v>
      </c>
      <c r="J414" s="8">
        <v>39883</v>
      </c>
      <c r="K414" s="9" t="s">
        <v>24</v>
      </c>
      <c r="L414" s="9" t="s">
        <v>27</v>
      </c>
    </row>
    <row r="415" spans="1:12" x14ac:dyDescent="0.25">
      <c r="A415" s="5">
        <v>39881</v>
      </c>
      <c r="B415" s="6" t="s">
        <v>569</v>
      </c>
      <c r="C415" s="7">
        <v>28000</v>
      </c>
      <c r="D415" s="7">
        <v>28000</v>
      </c>
      <c r="E415" s="7">
        <v>22276.799999999999</v>
      </c>
      <c r="F415" s="7">
        <v>139.71348</v>
      </c>
      <c r="G415" s="7">
        <v>44.778509999999997</v>
      </c>
      <c r="H415" s="7">
        <v>1346.1693693693692</v>
      </c>
      <c r="I415" s="7">
        <v>149.42479999999998</v>
      </c>
      <c r="J415" s="5">
        <v>39882</v>
      </c>
      <c r="K415" s="6" t="s">
        <v>24</v>
      </c>
      <c r="L415" s="6" t="s">
        <v>27</v>
      </c>
    </row>
    <row r="416" spans="1:12" x14ac:dyDescent="0.25">
      <c r="A416" s="8">
        <v>39878</v>
      </c>
      <c r="B416" s="9" t="s">
        <v>262</v>
      </c>
      <c r="C416" s="10">
        <v>10000</v>
      </c>
      <c r="D416" s="10">
        <v>10000</v>
      </c>
      <c r="E416" s="10">
        <v>17748</v>
      </c>
      <c r="F416" s="10">
        <v>311.81552999999997</v>
      </c>
      <c r="G416" s="10">
        <v>57.604500000000002</v>
      </c>
      <c r="H416" s="10">
        <v>1004.4999999999999</v>
      </c>
      <c r="I416" s="10">
        <v>251.12499999999997</v>
      </c>
      <c r="J416" s="8">
        <v>39881</v>
      </c>
      <c r="K416" s="9" t="s">
        <v>24</v>
      </c>
      <c r="L416" s="9" t="s">
        <v>64</v>
      </c>
    </row>
    <row r="417" spans="1:12" x14ac:dyDescent="0.25">
      <c r="A417" s="5">
        <v>39878</v>
      </c>
      <c r="B417" s="6" t="s">
        <v>263</v>
      </c>
      <c r="C417" s="7">
        <v>20000</v>
      </c>
      <c r="D417" s="7">
        <v>20000</v>
      </c>
      <c r="E417" s="7">
        <v>29070</v>
      </c>
      <c r="F417" s="7">
        <v>131.17149000000001</v>
      </c>
      <c r="G417" s="7">
        <v>112.149</v>
      </c>
      <c r="H417" s="7">
        <v>1793.3999999999996</v>
      </c>
      <c r="I417" s="7">
        <v>448.34999999999991</v>
      </c>
      <c r="J417" s="5">
        <v>39881</v>
      </c>
      <c r="K417" s="6" t="s">
        <v>24</v>
      </c>
      <c r="L417" s="6" t="s">
        <v>64</v>
      </c>
    </row>
    <row r="418" spans="1:12" x14ac:dyDescent="0.25">
      <c r="A418" s="8">
        <v>39878</v>
      </c>
      <c r="B418" s="9" t="s">
        <v>264</v>
      </c>
      <c r="C418" s="10">
        <v>15000</v>
      </c>
      <c r="D418" s="10">
        <v>15720</v>
      </c>
      <c r="E418" s="10">
        <v>7023.0671999999995</v>
      </c>
      <c r="F418" s="10">
        <v>159.14601000000002</v>
      </c>
      <c r="G418" s="10">
        <v>12.443489999999999</v>
      </c>
      <c r="H418" s="10">
        <v>557.19999999999993</v>
      </c>
      <c r="I418" s="10">
        <v>59.620399999999982</v>
      </c>
      <c r="J418" s="8">
        <v>39881</v>
      </c>
      <c r="K418" s="9" t="s">
        <v>24</v>
      </c>
      <c r="L418" s="9" t="s">
        <v>64</v>
      </c>
    </row>
    <row r="419" spans="1:12" x14ac:dyDescent="0.25">
      <c r="A419" s="5">
        <v>39878</v>
      </c>
      <c r="B419" s="6" t="s">
        <v>265</v>
      </c>
      <c r="C419" s="7">
        <v>30000</v>
      </c>
      <c r="D419" s="7">
        <v>30080</v>
      </c>
      <c r="E419" s="7">
        <v>8606.1887999999999</v>
      </c>
      <c r="F419" s="7">
        <v>70.585019999999986</v>
      </c>
      <c r="G419" s="7">
        <v>42.381</v>
      </c>
      <c r="H419" s="7">
        <v>615.30000000000007</v>
      </c>
      <c r="I419" s="7">
        <v>131.67419999999998</v>
      </c>
      <c r="J419" s="5">
        <v>39881</v>
      </c>
      <c r="K419" s="6" t="s">
        <v>24</v>
      </c>
      <c r="L419" s="6" t="s">
        <v>64</v>
      </c>
    </row>
    <row r="420" spans="1:12" x14ac:dyDescent="0.25">
      <c r="A420" s="8">
        <v>39881</v>
      </c>
      <c r="B420" s="9" t="s">
        <v>518</v>
      </c>
      <c r="C420" s="10">
        <v>45000</v>
      </c>
      <c r="D420" s="10">
        <v>45000</v>
      </c>
      <c r="E420" s="10">
        <v>12393</v>
      </c>
      <c r="F420" s="10">
        <v>114.29100000000001</v>
      </c>
      <c r="G420" s="10">
        <v>55.029510000000002</v>
      </c>
      <c r="H420" s="10">
        <v>966.00000000000011</v>
      </c>
      <c r="I420" s="10">
        <v>280.14</v>
      </c>
      <c r="J420" s="8">
        <v>39881</v>
      </c>
      <c r="K420" s="9" t="s">
        <v>24</v>
      </c>
      <c r="L420" s="9" t="s">
        <v>33</v>
      </c>
    </row>
    <row r="421" spans="1:12" x14ac:dyDescent="0.25">
      <c r="A421" s="5">
        <v>39881</v>
      </c>
      <c r="B421" s="6" t="s">
        <v>519</v>
      </c>
      <c r="C421" s="7">
        <v>30000</v>
      </c>
      <c r="D421" s="7">
        <v>30000</v>
      </c>
      <c r="E421" s="7">
        <v>9639</v>
      </c>
      <c r="F421" s="7">
        <v>225.18999000000002</v>
      </c>
      <c r="G421" s="7">
        <v>34.527509999999999</v>
      </c>
      <c r="H421" s="7">
        <v>503.29999999999995</v>
      </c>
      <c r="I421" s="7">
        <v>150.98999999999998</v>
      </c>
      <c r="J421" s="5">
        <v>39882</v>
      </c>
      <c r="K421" s="6" t="s">
        <v>24</v>
      </c>
      <c r="L421" s="6" t="s">
        <v>43</v>
      </c>
    </row>
    <row r="422" spans="1:12" x14ac:dyDescent="0.25">
      <c r="A422" s="8">
        <v>39881</v>
      </c>
      <c r="B422" s="9" t="s">
        <v>520</v>
      </c>
      <c r="C422" s="10">
        <v>20000</v>
      </c>
      <c r="D422" s="10">
        <v>20000</v>
      </c>
      <c r="E422" s="10">
        <v>6426</v>
      </c>
      <c r="F422" s="10">
        <v>48.706020000000002</v>
      </c>
      <c r="G422" s="10">
        <v>37.126979999999996</v>
      </c>
      <c r="H422" s="10">
        <v>443.7999999999999</v>
      </c>
      <c r="I422" s="10">
        <v>66.570000000000007</v>
      </c>
      <c r="J422" s="8">
        <v>39882</v>
      </c>
      <c r="K422" s="9" t="s">
        <v>24</v>
      </c>
      <c r="L422" s="9" t="s">
        <v>43</v>
      </c>
    </row>
    <row r="423" spans="1:12" x14ac:dyDescent="0.25">
      <c r="A423" s="5">
        <v>39881</v>
      </c>
      <c r="B423" s="6" t="s">
        <v>665</v>
      </c>
      <c r="C423" s="7">
        <v>100000</v>
      </c>
      <c r="D423" s="7">
        <v>100800</v>
      </c>
      <c r="E423" s="7">
        <v>64774.080000000002</v>
      </c>
      <c r="F423" s="7">
        <v>259.46198999999996</v>
      </c>
      <c r="G423" s="7">
        <v>323.92547999999999</v>
      </c>
      <c r="H423" s="7">
        <v>5714.7999999999993</v>
      </c>
      <c r="I423" s="7">
        <v>1828.7359999999999</v>
      </c>
      <c r="J423" s="5">
        <v>39882</v>
      </c>
      <c r="K423" s="6" t="s">
        <v>24</v>
      </c>
      <c r="L423" s="6" t="s">
        <v>26</v>
      </c>
    </row>
    <row r="424" spans="1:12" x14ac:dyDescent="0.25">
      <c r="A424" s="8">
        <v>0</v>
      </c>
      <c r="B424" s="9" t="s">
        <v>266</v>
      </c>
      <c r="C424" s="10">
        <v>420</v>
      </c>
      <c r="D424" s="10">
        <v>420</v>
      </c>
      <c r="E424" s="10">
        <v>167076</v>
      </c>
      <c r="F424" s="10">
        <v>56.0745</v>
      </c>
      <c r="G424" s="10">
        <v>577.42200000000003</v>
      </c>
      <c r="H424" s="10">
        <v>9242.7999999999993</v>
      </c>
      <c r="I424" s="10">
        <v>2014.9304</v>
      </c>
      <c r="J424" s="8">
        <v>39890</v>
      </c>
      <c r="K424" s="9" t="s">
        <v>57</v>
      </c>
      <c r="L424" s="9" t="s">
        <v>58</v>
      </c>
    </row>
    <row r="425" spans="1:12" x14ac:dyDescent="0.25">
      <c r="A425" s="5">
        <v>39877</v>
      </c>
      <c r="B425" s="6" t="s">
        <v>267</v>
      </c>
      <c r="C425" s="7">
        <v>70200</v>
      </c>
      <c r="D425" s="7">
        <v>70200</v>
      </c>
      <c r="E425" s="7">
        <v>3472.8481904580003</v>
      </c>
      <c r="F425" s="7">
        <v>58.548509999999993</v>
      </c>
      <c r="G425" s="7">
        <v>60.588000000000001</v>
      </c>
      <c r="H425" s="7">
        <v>673.4</v>
      </c>
      <c r="I425" s="7">
        <v>74.747399999999999</v>
      </c>
      <c r="J425" s="5">
        <v>39878</v>
      </c>
      <c r="K425" s="6" t="s">
        <v>24</v>
      </c>
      <c r="L425" s="6" t="s">
        <v>70</v>
      </c>
    </row>
    <row r="426" spans="1:12" x14ac:dyDescent="0.25">
      <c r="A426" s="8">
        <v>39882</v>
      </c>
      <c r="B426" s="9" t="s">
        <v>486</v>
      </c>
      <c r="C426" s="10">
        <v>7500</v>
      </c>
      <c r="D426" s="10">
        <v>7500</v>
      </c>
      <c r="E426" s="10">
        <v>3706.4250000000002</v>
      </c>
      <c r="F426" s="10">
        <v>31.135499999999997</v>
      </c>
      <c r="G426" s="10">
        <v>15.57999</v>
      </c>
      <c r="H426" s="10">
        <v>803.59999999999991</v>
      </c>
      <c r="I426" s="10">
        <v>104.468</v>
      </c>
      <c r="J426" s="8">
        <v>39883</v>
      </c>
      <c r="K426" s="9" t="s">
        <v>24</v>
      </c>
      <c r="L426" s="9" t="s">
        <v>37</v>
      </c>
    </row>
    <row r="427" spans="1:12" x14ac:dyDescent="0.25">
      <c r="A427" s="5">
        <v>39878</v>
      </c>
      <c r="B427" s="6" t="s">
        <v>268</v>
      </c>
      <c r="C427" s="7">
        <v>36000</v>
      </c>
      <c r="D427" s="7">
        <v>36000</v>
      </c>
      <c r="E427" s="7">
        <v>11016</v>
      </c>
      <c r="F427" s="7">
        <v>148.61502000000002</v>
      </c>
      <c r="G427" s="7">
        <v>76.552019999999999</v>
      </c>
      <c r="H427" s="7">
        <v>2828</v>
      </c>
      <c r="I427" s="7">
        <v>353.5</v>
      </c>
      <c r="J427" s="5">
        <v>39882</v>
      </c>
      <c r="K427" s="6" t="s">
        <v>24</v>
      </c>
      <c r="L427" s="6" t="s">
        <v>26</v>
      </c>
    </row>
    <row r="428" spans="1:12" x14ac:dyDescent="0.25">
      <c r="A428" s="8">
        <v>39878</v>
      </c>
      <c r="B428" s="9" t="s">
        <v>269</v>
      </c>
      <c r="C428" s="10">
        <v>30000</v>
      </c>
      <c r="D428" s="10">
        <v>30000</v>
      </c>
      <c r="E428" s="10">
        <v>9180</v>
      </c>
      <c r="F428" s="10">
        <v>73.466009999999997</v>
      </c>
      <c r="G428" s="10">
        <v>61.046999999999997</v>
      </c>
      <c r="H428" s="10">
        <v>1250.8999999999999</v>
      </c>
      <c r="I428" s="10">
        <v>312.72499999999997</v>
      </c>
      <c r="J428" s="8">
        <v>39882</v>
      </c>
      <c r="K428" s="9" t="s">
        <v>24</v>
      </c>
      <c r="L428" s="9" t="s">
        <v>26</v>
      </c>
    </row>
    <row r="429" spans="1:12" x14ac:dyDescent="0.25">
      <c r="A429" s="5">
        <v>39878</v>
      </c>
      <c r="B429" s="6" t="s">
        <v>270</v>
      </c>
      <c r="C429" s="7">
        <v>30000</v>
      </c>
      <c r="D429" s="7">
        <v>30000</v>
      </c>
      <c r="E429" s="7">
        <v>9180</v>
      </c>
      <c r="F429" s="7">
        <v>115.89750000000001</v>
      </c>
      <c r="G429" s="7">
        <v>52.605990000000006</v>
      </c>
      <c r="H429" s="7">
        <v>2165.7999999999997</v>
      </c>
      <c r="I429" s="7">
        <v>270.72499999999997</v>
      </c>
      <c r="J429" s="5">
        <v>39882</v>
      </c>
      <c r="K429" s="6" t="s">
        <v>24</v>
      </c>
      <c r="L429" s="6" t="s">
        <v>26</v>
      </c>
    </row>
    <row r="430" spans="1:12" x14ac:dyDescent="0.25">
      <c r="A430" s="8">
        <v>39882</v>
      </c>
      <c r="B430" s="9" t="s">
        <v>652</v>
      </c>
      <c r="C430" s="10">
        <v>70000</v>
      </c>
      <c r="D430" s="10">
        <v>70000</v>
      </c>
      <c r="E430" s="10">
        <v>4176.8999999999996</v>
      </c>
      <c r="F430" s="10">
        <v>211.85298</v>
      </c>
      <c r="G430" s="10">
        <v>20.7315</v>
      </c>
      <c r="H430" s="10">
        <v>406</v>
      </c>
      <c r="I430" s="10">
        <v>81.199999999999989</v>
      </c>
      <c r="J430" s="8">
        <v>39883</v>
      </c>
      <c r="K430" s="9" t="s">
        <v>24</v>
      </c>
      <c r="L430" s="9" t="s">
        <v>27</v>
      </c>
    </row>
    <row r="431" spans="1:12" x14ac:dyDescent="0.25">
      <c r="A431" s="5">
        <v>39881</v>
      </c>
      <c r="B431" s="6" t="s">
        <v>271</v>
      </c>
      <c r="C431" s="7">
        <v>1000</v>
      </c>
      <c r="D431" s="7">
        <v>1000</v>
      </c>
      <c r="E431" s="7">
        <v>1071</v>
      </c>
      <c r="F431" s="7">
        <v>47.43</v>
      </c>
      <c r="G431" s="7">
        <v>30.473010000000002</v>
      </c>
      <c r="H431" s="7">
        <v>202.99999999999994</v>
      </c>
      <c r="I431" s="7">
        <v>66.989999999999995</v>
      </c>
      <c r="J431" s="5">
        <v>39882</v>
      </c>
      <c r="K431" s="6" t="s">
        <v>24</v>
      </c>
      <c r="L431" s="6" t="s">
        <v>55</v>
      </c>
    </row>
    <row r="432" spans="1:12" x14ac:dyDescent="0.25">
      <c r="A432" s="8">
        <v>39878</v>
      </c>
      <c r="B432" s="9" t="s">
        <v>272</v>
      </c>
      <c r="C432" s="10">
        <v>25000</v>
      </c>
      <c r="D432" s="10">
        <v>25000</v>
      </c>
      <c r="E432" s="10">
        <v>10352.228625000002</v>
      </c>
      <c r="F432" s="10">
        <v>318.62249999999995</v>
      </c>
      <c r="G432" s="10">
        <v>9.3069900000000008</v>
      </c>
      <c r="H432" s="10">
        <v>817.5999999999998</v>
      </c>
      <c r="I432" s="10">
        <v>68.269599999999983</v>
      </c>
      <c r="J432" s="8">
        <v>39878</v>
      </c>
      <c r="K432" s="9" t="s">
        <v>24</v>
      </c>
      <c r="L432" s="9" t="s">
        <v>33</v>
      </c>
    </row>
    <row r="433" spans="1:12" x14ac:dyDescent="0.25">
      <c r="A433" s="5">
        <v>39881</v>
      </c>
      <c r="B433" s="6" t="s">
        <v>273</v>
      </c>
      <c r="C433" s="7">
        <v>500000</v>
      </c>
      <c r="D433" s="7">
        <v>496000</v>
      </c>
      <c r="E433" s="7">
        <v>127524.62361600001</v>
      </c>
      <c r="F433" s="7">
        <v>150.17103000000003</v>
      </c>
      <c r="G433" s="7">
        <v>414.11898000000002</v>
      </c>
      <c r="H433" s="7">
        <v>7423.7483870967744</v>
      </c>
      <c r="I433" s="7">
        <v>2301.3619999999996</v>
      </c>
      <c r="J433" s="5">
        <v>39881</v>
      </c>
      <c r="K433" s="6" t="s">
        <v>24</v>
      </c>
      <c r="L433" s="6" t="s">
        <v>64</v>
      </c>
    </row>
    <row r="434" spans="1:12" x14ac:dyDescent="0.25">
      <c r="A434" s="8">
        <v>39878</v>
      </c>
      <c r="B434" s="9" t="s">
        <v>274</v>
      </c>
      <c r="C434" s="10">
        <v>5000</v>
      </c>
      <c r="D434" s="10">
        <v>5000</v>
      </c>
      <c r="E434" s="10">
        <v>25683.827715000003</v>
      </c>
      <c r="F434" s="10">
        <v>125.89298999999998</v>
      </c>
      <c r="G434" s="10">
        <v>146.60001000000003</v>
      </c>
      <c r="H434" s="10">
        <v>3161.2</v>
      </c>
      <c r="I434" s="10">
        <v>407.79479999999995</v>
      </c>
      <c r="J434" s="8">
        <v>39878</v>
      </c>
      <c r="K434" s="9" t="s">
        <v>24</v>
      </c>
      <c r="L434" s="9" t="s">
        <v>33</v>
      </c>
    </row>
    <row r="435" spans="1:12" x14ac:dyDescent="0.25">
      <c r="A435" s="5">
        <v>39884</v>
      </c>
      <c r="B435" s="6" t="s">
        <v>606</v>
      </c>
      <c r="C435" s="7">
        <v>10000</v>
      </c>
      <c r="D435" s="7">
        <v>10050</v>
      </c>
      <c r="E435" s="7">
        <v>2321.8514999999998</v>
      </c>
      <c r="F435" s="7">
        <v>64.94850000000001</v>
      </c>
      <c r="G435" s="7">
        <v>10.659509999999999</v>
      </c>
      <c r="H435" s="7">
        <v>147</v>
      </c>
      <c r="I435" s="7">
        <v>24.548999999999999</v>
      </c>
      <c r="J435" s="5">
        <v>39884</v>
      </c>
      <c r="K435" s="6" t="s">
        <v>24</v>
      </c>
      <c r="L435" s="6" t="s">
        <v>27</v>
      </c>
    </row>
    <row r="436" spans="1:12" x14ac:dyDescent="0.25">
      <c r="A436" s="8">
        <v>39882</v>
      </c>
      <c r="B436" s="9" t="s">
        <v>607</v>
      </c>
      <c r="C436" s="10">
        <v>10000</v>
      </c>
      <c r="D436" s="10">
        <v>10000</v>
      </c>
      <c r="E436" s="10">
        <v>8644.4999999999982</v>
      </c>
      <c r="F436" s="10">
        <v>165.18951000000001</v>
      </c>
      <c r="G436" s="10">
        <v>24.785999999999998</v>
      </c>
      <c r="H436" s="10">
        <v>956.19999999999993</v>
      </c>
      <c r="I436" s="10">
        <v>114.744</v>
      </c>
      <c r="J436" s="8">
        <v>39883</v>
      </c>
      <c r="K436" s="9" t="s">
        <v>24</v>
      </c>
      <c r="L436" s="9" t="s">
        <v>29</v>
      </c>
    </row>
    <row r="437" spans="1:12" x14ac:dyDescent="0.25">
      <c r="A437" s="5">
        <v>39882</v>
      </c>
      <c r="B437" s="6" t="s">
        <v>608</v>
      </c>
      <c r="C437" s="7">
        <v>50000</v>
      </c>
      <c r="D437" s="7">
        <v>50400</v>
      </c>
      <c r="E437" s="7">
        <v>36628.199999999997</v>
      </c>
      <c r="F437" s="7">
        <v>568.19150999999999</v>
      </c>
      <c r="G437" s="7">
        <v>75.658500000000004</v>
      </c>
      <c r="H437" s="7">
        <v>1180.1999999999998</v>
      </c>
      <c r="I437" s="7">
        <v>393.00659999999999</v>
      </c>
      <c r="J437" s="5">
        <v>39883</v>
      </c>
      <c r="K437" s="6" t="s">
        <v>24</v>
      </c>
      <c r="L437" s="6" t="s">
        <v>35</v>
      </c>
    </row>
    <row r="438" spans="1:12" x14ac:dyDescent="0.25">
      <c r="A438" s="8">
        <v>39882</v>
      </c>
      <c r="B438" s="9" t="s">
        <v>666</v>
      </c>
      <c r="C438" s="10">
        <v>100000</v>
      </c>
      <c r="D438" s="10">
        <v>100000</v>
      </c>
      <c r="E438" s="10">
        <v>27540</v>
      </c>
      <c r="F438" s="10">
        <v>93.63600000000001</v>
      </c>
      <c r="G438" s="10">
        <v>163.53252000000003</v>
      </c>
      <c r="H438" s="10">
        <v>5926.2</v>
      </c>
      <c r="I438" s="10">
        <v>948.19199999999989</v>
      </c>
      <c r="J438" s="8">
        <v>39882</v>
      </c>
      <c r="K438" s="9" t="s">
        <v>24</v>
      </c>
      <c r="L438" s="9" t="s">
        <v>29</v>
      </c>
    </row>
    <row r="439" spans="1:12" x14ac:dyDescent="0.25">
      <c r="A439" s="5">
        <v>39882</v>
      </c>
      <c r="B439" s="6" t="s">
        <v>667</v>
      </c>
      <c r="C439" s="7">
        <v>100000</v>
      </c>
      <c r="D439" s="7">
        <v>100000</v>
      </c>
      <c r="E439" s="7">
        <v>27540</v>
      </c>
      <c r="F439" s="7">
        <v>143.03052</v>
      </c>
      <c r="G439" s="7">
        <v>136.96100999999999</v>
      </c>
      <c r="H439" s="7">
        <v>5885.0012307692305</v>
      </c>
      <c r="I439" s="7">
        <v>954.58369999999991</v>
      </c>
      <c r="J439" s="5">
        <v>39882</v>
      </c>
      <c r="K439" s="6" t="s">
        <v>24</v>
      </c>
      <c r="L439" s="6" t="s">
        <v>29</v>
      </c>
    </row>
    <row r="440" spans="1:12" x14ac:dyDescent="0.25">
      <c r="A440" s="8">
        <v>39878</v>
      </c>
      <c r="B440" s="9" t="s">
        <v>668</v>
      </c>
      <c r="C440" s="10">
        <v>30000</v>
      </c>
      <c r="D440" s="10">
        <v>30400</v>
      </c>
      <c r="E440" s="10">
        <v>15581.52</v>
      </c>
      <c r="F440" s="10">
        <v>123.16500000000001</v>
      </c>
      <c r="G440" s="10">
        <v>69.512489999999985</v>
      </c>
      <c r="H440" s="10">
        <v>1422.4</v>
      </c>
      <c r="I440" s="10">
        <v>341.37599999999992</v>
      </c>
      <c r="J440" s="8">
        <v>39878</v>
      </c>
      <c r="K440" s="9" t="s">
        <v>24</v>
      </c>
      <c r="L440" s="9" t="s">
        <v>33</v>
      </c>
    </row>
    <row r="441" spans="1:12" x14ac:dyDescent="0.25">
      <c r="A441" s="5">
        <v>39881</v>
      </c>
      <c r="B441" s="6" t="s">
        <v>669</v>
      </c>
      <c r="C441" s="7">
        <v>100000</v>
      </c>
      <c r="D441" s="7">
        <v>100800</v>
      </c>
      <c r="E441" s="7">
        <v>20820.240000000002</v>
      </c>
      <c r="F441" s="7">
        <v>101.23551</v>
      </c>
      <c r="G441" s="7">
        <v>172.02249</v>
      </c>
      <c r="H441" s="7">
        <v>4733.3999999999996</v>
      </c>
      <c r="I441" s="7">
        <v>608.24189999999999</v>
      </c>
      <c r="J441" s="5">
        <v>39881</v>
      </c>
      <c r="K441" s="6" t="s">
        <v>24</v>
      </c>
      <c r="L441" s="6" t="s">
        <v>35</v>
      </c>
    </row>
    <row r="442" spans="1:12" x14ac:dyDescent="0.25">
      <c r="A442" s="8">
        <v>39881</v>
      </c>
      <c r="B442" s="9" t="s">
        <v>670</v>
      </c>
      <c r="C442" s="10">
        <v>100000</v>
      </c>
      <c r="D442" s="10">
        <v>100800</v>
      </c>
      <c r="E442" s="10">
        <v>20820.240000000002</v>
      </c>
      <c r="F442" s="10">
        <v>96.722010000000012</v>
      </c>
      <c r="G442" s="10">
        <v>126.63197999999998</v>
      </c>
      <c r="H442" s="10">
        <v>2401</v>
      </c>
      <c r="I442" s="10">
        <v>617.0569999999999</v>
      </c>
      <c r="J442" s="8">
        <v>39881</v>
      </c>
      <c r="K442" s="9" t="s">
        <v>24</v>
      </c>
      <c r="L442" s="9" t="s">
        <v>35</v>
      </c>
    </row>
    <row r="443" spans="1:12" x14ac:dyDescent="0.25">
      <c r="A443" s="5">
        <v>39881</v>
      </c>
      <c r="B443" s="6" t="s">
        <v>275</v>
      </c>
      <c r="C443" s="7">
        <v>75000</v>
      </c>
      <c r="D443" s="7">
        <v>75000</v>
      </c>
      <c r="E443" s="7">
        <v>10671.75</v>
      </c>
      <c r="F443" s="7">
        <v>29.835000000000001</v>
      </c>
      <c r="G443" s="7">
        <v>121.14998999999999</v>
      </c>
      <c r="H443" s="7">
        <v>1348.2000000000003</v>
      </c>
      <c r="I443" s="7">
        <v>208.29689999999999</v>
      </c>
      <c r="J443" s="5">
        <v>39883</v>
      </c>
      <c r="K443" s="6" t="s">
        <v>24</v>
      </c>
      <c r="L443" s="6" t="s">
        <v>70</v>
      </c>
    </row>
    <row r="444" spans="1:12" x14ac:dyDescent="0.25">
      <c r="A444" s="8">
        <v>39883</v>
      </c>
      <c r="B444" s="9" t="s">
        <v>276</v>
      </c>
      <c r="C444" s="10">
        <v>80000</v>
      </c>
      <c r="D444" s="10">
        <v>80000</v>
      </c>
      <c r="E444" s="10">
        <v>8306.504640000001</v>
      </c>
      <c r="F444" s="10">
        <v>54.466469999999994</v>
      </c>
      <c r="G444" s="10">
        <v>72.624510000000001</v>
      </c>
      <c r="H444" s="10">
        <v>1990.7999999999995</v>
      </c>
      <c r="I444" s="10">
        <v>199.07999999999998</v>
      </c>
      <c r="J444" s="8">
        <v>39884</v>
      </c>
      <c r="K444" s="9" t="s">
        <v>24</v>
      </c>
      <c r="L444" s="9" t="s">
        <v>63</v>
      </c>
    </row>
    <row r="445" spans="1:12" x14ac:dyDescent="0.25">
      <c r="A445" s="5">
        <v>39888</v>
      </c>
      <c r="B445" s="6" t="s">
        <v>661</v>
      </c>
      <c r="C445" s="7">
        <v>100000</v>
      </c>
      <c r="D445" s="7">
        <v>100200</v>
      </c>
      <c r="E445" s="7">
        <v>9247.9084992000026</v>
      </c>
      <c r="F445" s="7">
        <v>305.89749</v>
      </c>
      <c r="G445" s="7">
        <v>100.39248000000001</v>
      </c>
      <c r="H445" s="7">
        <v>2298.7999999999997</v>
      </c>
      <c r="I445" s="7">
        <v>362.06099999999998</v>
      </c>
      <c r="J445" s="5">
        <v>39889</v>
      </c>
      <c r="K445" s="6" t="s">
        <v>24</v>
      </c>
      <c r="L445" s="6" t="s">
        <v>37</v>
      </c>
    </row>
    <row r="446" spans="1:12" x14ac:dyDescent="0.25">
      <c r="A446" s="8">
        <v>39882</v>
      </c>
      <c r="B446" s="9" t="s">
        <v>613</v>
      </c>
      <c r="C446" s="10">
        <v>23000</v>
      </c>
      <c r="D446" s="10">
        <v>23000</v>
      </c>
      <c r="E446" s="10">
        <v>3730.14</v>
      </c>
      <c r="F446" s="10">
        <v>227.74203</v>
      </c>
      <c r="G446" s="10">
        <v>25.091999999999999</v>
      </c>
      <c r="H446" s="10">
        <v>501.2</v>
      </c>
      <c r="I446" s="10">
        <v>107.25680000000001</v>
      </c>
      <c r="J446" s="8">
        <v>39883</v>
      </c>
      <c r="K446" s="9" t="s">
        <v>24</v>
      </c>
      <c r="L446" s="9" t="s">
        <v>64</v>
      </c>
    </row>
    <row r="447" spans="1:12" x14ac:dyDescent="0.25">
      <c r="A447" s="5">
        <v>39882</v>
      </c>
      <c r="B447" s="6" t="s">
        <v>614</v>
      </c>
      <c r="C447" s="7">
        <v>55000</v>
      </c>
      <c r="D447" s="7">
        <v>55000</v>
      </c>
      <c r="E447" s="7">
        <v>21879</v>
      </c>
      <c r="F447" s="7">
        <v>310.66802999999999</v>
      </c>
      <c r="G447" s="7">
        <v>56.457000000000008</v>
      </c>
      <c r="H447" s="7">
        <v>2286.1999999999998</v>
      </c>
      <c r="I447" s="7">
        <v>285.77499999999998</v>
      </c>
      <c r="J447" s="5">
        <v>39883</v>
      </c>
      <c r="K447" s="6" t="s">
        <v>24</v>
      </c>
      <c r="L447" s="6" t="s">
        <v>64</v>
      </c>
    </row>
    <row r="448" spans="1:12" x14ac:dyDescent="0.25">
      <c r="A448" s="8">
        <v>39884</v>
      </c>
      <c r="B448" s="9" t="s">
        <v>277</v>
      </c>
      <c r="C448" s="10">
        <v>120000</v>
      </c>
      <c r="D448" s="10">
        <v>120000</v>
      </c>
      <c r="E448" s="10">
        <v>78030</v>
      </c>
      <c r="F448" s="10">
        <v>141.32151000000002</v>
      </c>
      <c r="G448" s="10">
        <v>585.50651999999991</v>
      </c>
      <c r="H448" s="10">
        <v>15887.199999999999</v>
      </c>
      <c r="I448" s="10">
        <v>2184.4900000000002</v>
      </c>
      <c r="J448" s="8">
        <v>39884</v>
      </c>
      <c r="K448" s="9" t="s">
        <v>24</v>
      </c>
      <c r="L448" s="9" t="s">
        <v>33</v>
      </c>
    </row>
    <row r="449" spans="1:12" x14ac:dyDescent="0.25">
      <c r="A449" s="5">
        <v>39881</v>
      </c>
      <c r="B449" s="6" t="s">
        <v>278</v>
      </c>
      <c r="C449" s="7">
        <v>100000</v>
      </c>
      <c r="D449" s="7">
        <v>100000</v>
      </c>
      <c r="E449" s="7">
        <v>4437</v>
      </c>
      <c r="F449" s="7">
        <v>26.036010000000001</v>
      </c>
      <c r="G449" s="7">
        <v>37.205010000000001</v>
      </c>
      <c r="H449" s="7">
        <v>628.6</v>
      </c>
      <c r="I449" s="7">
        <v>55.945399999999992</v>
      </c>
      <c r="J449" s="5">
        <v>39882</v>
      </c>
      <c r="K449" s="6" t="s">
        <v>24</v>
      </c>
      <c r="L449" s="6" t="s">
        <v>70</v>
      </c>
    </row>
    <row r="450" spans="1:12" x14ac:dyDescent="0.25">
      <c r="A450" s="8">
        <v>39881</v>
      </c>
      <c r="B450" s="9" t="s">
        <v>279</v>
      </c>
      <c r="C450" s="10">
        <v>216000</v>
      </c>
      <c r="D450" s="10">
        <v>216000</v>
      </c>
      <c r="E450" s="10">
        <v>14408.928000000002</v>
      </c>
      <c r="F450" s="10">
        <v>41.030010000000004</v>
      </c>
      <c r="G450" s="10">
        <v>107.83899000000001</v>
      </c>
      <c r="H450" s="10">
        <v>1747.1999999999998</v>
      </c>
      <c r="I450" s="10">
        <v>190.44480000000001</v>
      </c>
      <c r="J450" s="8">
        <v>39881</v>
      </c>
      <c r="K450" s="9" t="s">
        <v>24</v>
      </c>
      <c r="L450" s="9" t="s">
        <v>70</v>
      </c>
    </row>
    <row r="451" spans="1:12" x14ac:dyDescent="0.25">
      <c r="A451" s="5">
        <v>39883</v>
      </c>
      <c r="B451" s="6" t="s">
        <v>280</v>
      </c>
      <c r="C451" s="7">
        <v>450000</v>
      </c>
      <c r="D451" s="7">
        <v>450000</v>
      </c>
      <c r="E451" s="7">
        <v>33048</v>
      </c>
      <c r="F451" s="7">
        <v>48.195000000000007</v>
      </c>
      <c r="G451" s="7">
        <v>210.32298000000003</v>
      </c>
      <c r="H451" s="7">
        <v>7172.2</v>
      </c>
      <c r="I451" s="7">
        <v>717.21999999999991</v>
      </c>
      <c r="J451" s="5">
        <v>39883</v>
      </c>
      <c r="K451" s="6" t="s">
        <v>24</v>
      </c>
      <c r="L451" s="6" t="s">
        <v>33</v>
      </c>
    </row>
    <row r="452" spans="1:12" x14ac:dyDescent="0.25">
      <c r="A452" s="8">
        <v>39883</v>
      </c>
      <c r="B452" s="9" t="s">
        <v>281</v>
      </c>
      <c r="C452" s="10">
        <v>50000</v>
      </c>
      <c r="D452" s="10">
        <v>50000</v>
      </c>
      <c r="E452" s="10">
        <v>2907</v>
      </c>
      <c r="F452" s="10">
        <v>88.281000000000006</v>
      </c>
      <c r="G452" s="10">
        <v>19.761480000000002</v>
      </c>
      <c r="H452" s="10">
        <v>620.19999999999993</v>
      </c>
      <c r="I452" s="10">
        <v>62.019999999999989</v>
      </c>
      <c r="J452" s="8">
        <v>39884</v>
      </c>
      <c r="K452" s="9" t="s">
        <v>24</v>
      </c>
      <c r="L452" s="9" t="s">
        <v>27</v>
      </c>
    </row>
    <row r="453" spans="1:12" x14ac:dyDescent="0.25">
      <c r="A453" s="5">
        <v>39882</v>
      </c>
      <c r="B453" s="6" t="s">
        <v>282</v>
      </c>
      <c r="C453" s="7">
        <v>204000</v>
      </c>
      <c r="D453" s="7">
        <v>204000</v>
      </c>
      <c r="E453" s="7">
        <v>42136.200000000004</v>
      </c>
      <c r="F453" s="7">
        <v>103.86099</v>
      </c>
      <c r="G453" s="7">
        <v>203.00651999999999</v>
      </c>
      <c r="H453" s="7">
        <v>5679.7999999999993</v>
      </c>
      <c r="I453" s="7">
        <v>945.68669999999997</v>
      </c>
      <c r="J453" s="5">
        <v>39882</v>
      </c>
      <c r="K453" s="6" t="s">
        <v>24</v>
      </c>
      <c r="L453" s="6" t="s">
        <v>44</v>
      </c>
    </row>
    <row r="454" spans="1:12" x14ac:dyDescent="0.25">
      <c r="A454" s="8">
        <v>39884</v>
      </c>
      <c r="B454" s="9" t="s">
        <v>283</v>
      </c>
      <c r="C454" s="10">
        <v>2500</v>
      </c>
      <c r="D454" s="10">
        <v>2500</v>
      </c>
      <c r="E454" s="10">
        <v>1606.5</v>
      </c>
      <c r="F454" s="10">
        <v>134.23302000000001</v>
      </c>
      <c r="G454" s="10">
        <v>28.151999999999997</v>
      </c>
      <c r="H454" s="10">
        <v>387.79999999999995</v>
      </c>
      <c r="I454" s="10">
        <v>43.0458</v>
      </c>
      <c r="J454" s="8">
        <v>39884</v>
      </c>
      <c r="K454" s="9" t="s">
        <v>24</v>
      </c>
      <c r="L454" s="9" t="s">
        <v>27</v>
      </c>
    </row>
    <row r="455" spans="1:12" x14ac:dyDescent="0.25">
      <c r="A455" s="5">
        <v>39883</v>
      </c>
      <c r="B455" s="6" t="s">
        <v>284</v>
      </c>
      <c r="C455" s="7">
        <v>12000</v>
      </c>
      <c r="D455" s="7">
        <v>16200</v>
      </c>
      <c r="E455" s="7">
        <v>1121.3781263999999</v>
      </c>
      <c r="F455" s="7">
        <v>38.709000000000003</v>
      </c>
      <c r="G455" s="7">
        <v>5.6105099999999997</v>
      </c>
      <c r="H455" s="7">
        <v>108.5</v>
      </c>
      <c r="I455" s="7">
        <v>21.7</v>
      </c>
      <c r="J455" s="5">
        <v>39883</v>
      </c>
      <c r="K455" s="6" t="s">
        <v>24</v>
      </c>
      <c r="L455" s="6" t="s">
        <v>27</v>
      </c>
    </row>
    <row r="456" spans="1:12" x14ac:dyDescent="0.25">
      <c r="A456" s="8">
        <v>39883</v>
      </c>
      <c r="B456" s="9" t="s">
        <v>285</v>
      </c>
      <c r="C456" s="10">
        <v>55000</v>
      </c>
      <c r="D456" s="10">
        <v>55020</v>
      </c>
      <c r="E456" s="10">
        <v>3808.5323774399994</v>
      </c>
      <c r="F456" s="10">
        <v>108.34848000000001</v>
      </c>
      <c r="G456" s="10">
        <v>20.808</v>
      </c>
      <c r="H456" s="10">
        <v>320.59999999999997</v>
      </c>
      <c r="I456" s="10">
        <v>64.11999999999999</v>
      </c>
      <c r="J456" s="8">
        <v>39883</v>
      </c>
      <c r="K456" s="9" t="s">
        <v>24</v>
      </c>
      <c r="L456" s="9" t="s">
        <v>27</v>
      </c>
    </row>
    <row r="457" spans="1:12" x14ac:dyDescent="0.25">
      <c r="A457" s="5">
        <v>39881</v>
      </c>
      <c r="B457" s="6" t="s">
        <v>286</v>
      </c>
      <c r="C457" s="7">
        <v>63000</v>
      </c>
      <c r="D457" s="7">
        <v>63000</v>
      </c>
      <c r="E457" s="7">
        <v>45322.365942000004</v>
      </c>
      <c r="F457" s="7">
        <v>58.037489999999998</v>
      </c>
      <c r="G457" s="7">
        <v>154.45196999999999</v>
      </c>
      <c r="H457" s="7">
        <v>3605.0000000000005</v>
      </c>
      <c r="I457" s="7">
        <v>1117.55</v>
      </c>
      <c r="J457" s="5">
        <v>39882</v>
      </c>
      <c r="K457" s="6" t="s">
        <v>24</v>
      </c>
      <c r="L457" s="6" t="s">
        <v>63</v>
      </c>
    </row>
    <row r="458" spans="1:12" x14ac:dyDescent="0.25">
      <c r="A458" s="8">
        <v>39882</v>
      </c>
      <c r="B458" s="9" t="s">
        <v>287</v>
      </c>
      <c r="C458" s="10">
        <v>1000</v>
      </c>
      <c r="D458" s="10">
        <v>1000</v>
      </c>
      <c r="E458" s="10">
        <v>22628.088000000003</v>
      </c>
      <c r="F458" s="10">
        <v>116.71299</v>
      </c>
      <c r="G458" s="10">
        <v>5.7114900000000004</v>
      </c>
      <c r="H458" s="10">
        <v>104.3</v>
      </c>
      <c r="I458" s="10">
        <v>15.853599999999998</v>
      </c>
      <c r="J458" s="8">
        <v>39883</v>
      </c>
      <c r="K458" s="9" t="s">
        <v>24</v>
      </c>
      <c r="L458" s="9" t="s">
        <v>64</v>
      </c>
    </row>
    <row r="459" spans="1:12" x14ac:dyDescent="0.25">
      <c r="A459" s="5">
        <v>39882</v>
      </c>
      <c r="B459" s="6" t="s">
        <v>288</v>
      </c>
      <c r="C459" s="7">
        <v>250000</v>
      </c>
      <c r="D459" s="7">
        <v>250200</v>
      </c>
      <c r="E459" s="7">
        <v>13398.210000000001</v>
      </c>
      <c r="F459" s="7">
        <v>140.40198000000001</v>
      </c>
      <c r="G459" s="7">
        <v>96.212519999999998</v>
      </c>
      <c r="H459" s="7">
        <v>1182.3</v>
      </c>
      <c r="I459" s="7">
        <v>262.47059999999999</v>
      </c>
      <c r="J459" s="5">
        <v>39883</v>
      </c>
      <c r="K459" s="6" t="s">
        <v>24</v>
      </c>
      <c r="L459" s="6" t="s">
        <v>27</v>
      </c>
    </row>
    <row r="460" spans="1:12" x14ac:dyDescent="0.25">
      <c r="A460" s="8">
        <v>39887</v>
      </c>
      <c r="B460" s="9" t="s">
        <v>289</v>
      </c>
      <c r="C460" s="10">
        <v>10000</v>
      </c>
      <c r="D460" s="10">
        <v>10000</v>
      </c>
      <c r="E460" s="10">
        <v>7558.2</v>
      </c>
      <c r="F460" s="10">
        <v>48.754980000000003</v>
      </c>
      <c r="G460" s="10">
        <v>18.512999999999998</v>
      </c>
      <c r="H460" s="10">
        <v>428.75935828877004</v>
      </c>
      <c r="I460" s="10">
        <v>40.088999999999999</v>
      </c>
      <c r="J460" s="8">
        <v>39888</v>
      </c>
      <c r="K460" s="9" t="s">
        <v>24</v>
      </c>
      <c r="L460" s="9" t="s">
        <v>27</v>
      </c>
    </row>
    <row r="461" spans="1:12" x14ac:dyDescent="0.25">
      <c r="A461" s="5">
        <v>39882</v>
      </c>
      <c r="B461" s="6" t="s">
        <v>290</v>
      </c>
      <c r="C461" s="7">
        <v>1000000</v>
      </c>
      <c r="D461" s="7">
        <v>1000000</v>
      </c>
      <c r="E461" s="7">
        <v>70868.987999999998</v>
      </c>
      <c r="F461" s="7">
        <v>155.42198999999999</v>
      </c>
      <c r="G461" s="7">
        <v>409.12200000000007</v>
      </c>
      <c r="H461" s="7">
        <v>6689.2</v>
      </c>
      <c r="I461" s="7">
        <v>2087.0303999999996</v>
      </c>
      <c r="J461" s="5">
        <v>39883</v>
      </c>
      <c r="K461" s="6" t="s">
        <v>24</v>
      </c>
      <c r="L461" s="6" t="s">
        <v>44</v>
      </c>
    </row>
    <row r="462" spans="1:12" x14ac:dyDescent="0.25">
      <c r="A462" s="8">
        <v>39882</v>
      </c>
      <c r="B462" s="9" t="s">
        <v>671</v>
      </c>
      <c r="C462" s="10">
        <v>50000</v>
      </c>
      <c r="D462" s="10">
        <v>50000</v>
      </c>
      <c r="E462" s="10">
        <v>18742.5</v>
      </c>
      <c r="F462" s="10">
        <v>192.42350999999999</v>
      </c>
      <c r="G462" s="10">
        <v>104.09049</v>
      </c>
      <c r="H462" s="10">
        <v>1602.3</v>
      </c>
      <c r="I462" s="10">
        <v>512.73599999999999</v>
      </c>
      <c r="J462" s="8">
        <v>39883</v>
      </c>
      <c r="K462" s="9" t="s">
        <v>24</v>
      </c>
      <c r="L462" s="9" t="s">
        <v>33</v>
      </c>
    </row>
    <row r="463" spans="1:12" x14ac:dyDescent="0.25">
      <c r="A463" s="5">
        <v>39883</v>
      </c>
      <c r="B463" s="6" t="s">
        <v>672</v>
      </c>
      <c r="C463" s="7">
        <v>6000</v>
      </c>
      <c r="D463" s="7">
        <v>6000</v>
      </c>
      <c r="E463" s="7">
        <v>5829.3</v>
      </c>
      <c r="F463" s="7">
        <v>39.14199</v>
      </c>
      <c r="G463" s="7">
        <v>32.409990000000001</v>
      </c>
      <c r="H463" s="7">
        <v>418.59999999999991</v>
      </c>
      <c r="I463" s="7">
        <v>69.069000000000003</v>
      </c>
      <c r="J463" s="5">
        <v>39884</v>
      </c>
      <c r="K463" s="6" t="s">
        <v>24</v>
      </c>
      <c r="L463" s="6" t="s">
        <v>55</v>
      </c>
    </row>
    <row r="464" spans="1:12" x14ac:dyDescent="0.25">
      <c r="A464" s="8">
        <v>39883</v>
      </c>
      <c r="B464" s="9" t="s">
        <v>673</v>
      </c>
      <c r="C464" s="10">
        <v>6000</v>
      </c>
      <c r="D464" s="10">
        <v>6000</v>
      </c>
      <c r="E464" s="10">
        <v>5829.3</v>
      </c>
      <c r="F464" s="10">
        <v>66.043980000000005</v>
      </c>
      <c r="G464" s="10">
        <v>78.412499999999994</v>
      </c>
      <c r="H464" s="10">
        <v>470.4</v>
      </c>
      <c r="I464" s="10">
        <v>77.616</v>
      </c>
      <c r="J464" s="8">
        <v>39884</v>
      </c>
      <c r="K464" s="9" t="s">
        <v>24</v>
      </c>
      <c r="L464" s="9" t="s">
        <v>55</v>
      </c>
    </row>
    <row r="465" spans="1:12" x14ac:dyDescent="0.25">
      <c r="A465" s="5">
        <v>39881</v>
      </c>
      <c r="B465" s="6" t="s">
        <v>674</v>
      </c>
      <c r="C465" s="7">
        <v>70000</v>
      </c>
      <c r="D465" s="7">
        <v>70200</v>
      </c>
      <c r="E465" s="7">
        <v>25240.41</v>
      </c>
      <c r="F465" s="7">
        <v>123.93</v>
      </c>
      <c r="G465" s="7">
        <v>143.87049000000002</v>
      </c>
      <c r="H465" s="7">
        <v>2803.5</v>
      </c>
      <c r="I465" s="7">
        <v>672.84</v>
      </c>
      <c r="J465" s="5">
        <v>39881</v>
      </c>
      <c r="K465" s="6" t="s">
        <v>24</v>
      </c>
      <c r="L465" s="6" t="s">
        <v>33</v>
      </c>
    </row>
    <row r="466" spans="1:12" x14ac:dyDescent="0.25">
      <c r="A466" s="8">
        <v>39881</v>
      </c>
      <c r="B466" s="9" t="s">
        <v>675</v>
      </c>
      <c r="C466" s="10">
        <v>40000</v>
      </c>
      <c r="D466" s="10">
        <v>40050</v>
      </c>
      <c r="E466" s="10">
        <v>18382.95</v>
      </c>
      <c r="F466" s="10">
        <v>99.959490000000017</v>
      </c>
      <c r="G466" s="10">
        <v>80.910990000000012</v>
      </c>
      <c r="H466" s="10">
        <v>1645.6999999999998</v>
      </c>
      <c r="I466" s="10">
        <v>394.96799999999996</v>
      </c>
      <c r="J466" s="8">
        <v>39881</v>
      </c>
      <c r="K466" s="9" t="s">
        <v>24</v>
      </c>
      <c r="L466" s="9" t="s">
        <v>33</v>
      </c>
    </row>
    <row r="467" spans="1:12" x14ac:dyDescent="0.25">
      <c r="A467" s="5">
        <v>39881</v>
      </c>
      <c r="B467" s="6" t="s">
        <v>676</v>
      </c>
      <c r="C467" s="7">
        <v>70000</v>
      </c>
      <c r="D467" s="7">
        <v>70500</v>
      </c>
      <c r="E467" s="7">
        <v>14561.775</v>
      </c>
      <c r="F467" s="7">
        <v>94.527990000000003</v>
      </c>
      <c r="G467" s="7">
        <v>56.151000000000003</v>
      </c>
      <c r="H467" s="7">
        <v>1320.8999999999999</v>
      </c>
      <c r="I467" s="7">
        <v>363.24749999999995</v>
      </c>
      <c r="J467" s="5">
        <v>39881</v>
      </c>
      <c r="K467" s="6" t="s">
        <v>24</v>
      </c>
      <c r="L467" s="6" t="s">
        <v>33</v>
      </c>
    </row>
    <row r="468" spans="1:12" x14ac:dyDescent="0.25">
      <c r="A468" s="8">
        <v>39881</v>
      </c>
      <c r="B468" s="9" t="s">
        <v>677</v>
      </c>
      <c r="C468" s="10">
        <v>40000</v>
      </c>
      <c r="D468" s="10">
        <v>40140</v>
      </c>
      <c r="E468" s="10">
        <v>11975.769</v>
      </c>
      <c r="F468" s="10">
        <v>174.29148000000001</v>
      </c>
      <c r="G468" s="10">
        <v>34.424999999999997</v>
      </c>
      <c r="H468" s="10">
        <v>1808.7999999999995</v>
      </c>
      <c r="I468" s="10">
        <v>248.70999999999998</v>
      </c>
      <c r="J468" s="8">
        <v>39881</v>
      </c>
      <c r="K468" s="9" t="s">
        <v>24</v>
      </c>
      <c r="L468" s="9" t="s">
        <v>33</v>
      </c>
    </row>
    <row r="469" spans="1:12" x14ac:dyDescent="0.25">
      <c r="A469" s="5">
        <v>39881</v>
      </c>
      <c r="B469" s="6" t="s">
        <v>678</v>
      </c>
      <c r="C469" s="7">
        <v>70000</v>
      </c>
      <c r="D469" s="7">
        <v>70500</v>
      </c>
      <c r="E469" s="7">
        <v>3775.2750000000005</v>
      </c>
      <c r="F469" s="7">
        <v>104.78052000000001</v>
      </c>
      <c r="G469" s="7">
        <v>15.32601</v>
      </c>
      <c r="H469" s="7">
        <v>289.09999999999997</v>
      </c>
      <c r="I469" s="7">
        <v>61.867399999999989</v>
      </c>
      <c r="J469" s="5">
        <v>39881</v>
      </c>
      <c r="K469" s="6" t="s">
        <v>24</v>
      </c>
      <c r="L469" s="6" t="s">
        <v>33</v>
      </c>
    </row>
    <row r="470" spans="1:12" x14ac:dyDescent="0.25">
      <c r="A470" s="8">
        <v>39881</v>
      </c>
      <c r="B470" s="9" t="s">
        <v>679</v>
      </c>
      <c r="C470" s="10">
        <v>40000</v>
      </c>
      <c r="D470" s="10">
        <v>40200</v>
      </c>
      <c r="E470" s="10">
        <v>3382.83</v>
      </c>
      <c r="F470" s="10">
        <v>118.49697</v>
      </c>
      <c r="G470" s="10">
        <v>4.9220100000000002</v>
      </c>
      <c r="H470" s="10">
        <v>623</v>
      </c>
      <c r="I470" s="10">
        <v>66.661000000000001</v>
      </c>
      <c r="J470" s="8">
        <v>39881</v>
      </c>
      <c r="K470" s="9" t="s">
        <v>24</v>
      </c>
      <c r="L470" s="9" t="s">
        <v>33</v>
      </c>
    </row>
    <row r="471" spans="1:12" x14ac:dyDescent="0.25">
      <c r="A471" s="5">
        <v>39883</v>
      </c>
      <c r="B471" s="6" t="s">
        <v>291</v>
      </c>
      <c r="C471" s="7">
        <v>5000</v>
      </c>
      <c r="D471" s="7">
        <v>5000</v>
      </c>
      <c r="E471" s="7">
        <v>6617.25</v>
      </c>
      <c r="F471" s="7">
        <v>70.202520000000007</v>
      </c>
      <c r="G471" s="7">
        <v>39.371490000000001</v>
      </c>
      <c r="H471" s="7">
        <v>1101.7999999999997</v>
      </c>
      <c r="I471" s="7">
        <v>240.19239999999994</v>
      </c>
      <c r="J471" s="5">
        <v>39883</v>
      </c>
      <c r="K471" s="6" t="s">
        <v>57</v>
      </c>
      <c r="L471" s="6" t="s">
        <v>58</v>
      </c>
    </row>
    <row r="472" spans="1:12" x14ac:dyDescent="0.25">
      <c r="A472" s="8">
        <v>39883</v>
      </c>
      <c r="B472" s="9" t="s">
        <v>230</v>
      </c>
      <c r="C472" s="10">
        <v>15000</v>
      </c>
      <c r="D472" s="10">
        <v>15000</v>
      </c>
      <c r="E472" s="10">
        <v>19851.75</v>
      </c>
      <c r="F472" s="10">
        <v>52.148520000000005</v>
      </c>
      <c r="G472" s="10">
        <v>159.68151</v>
      </c>
      <c r="H472" s="10">
        <v>3262.0000000000005</v>
      </c>
      <c r="I472" s="10">
        <v>711.11599999999987</v>
      </c>
      <c r="J472" s="8">
        <v>39883</v>
      </c>
      <c r="K472" s="9" t="s">
        <v>57</v>
      </c>
      <c r="L472" s="9" t="s">
        <v>58</v>
      </c>
    </row>
    <row r="473" spans="1:12" x14ac:dyDescent="0.25">
      <c r="A473" s="5">
        <v>39883</v>
      </c>
      <c r="B473" s="6" t="s">
        <v>695</v>
      </c>
      <c r="C473" s="7">
        <v>15000</v>
      </c>
      <c r="D473" s="7">
        <v>15000</v>
      </c>
      <c r="E473" s="7">
        <v>41755.018860000004</v>
      </c>
      <c r="F473" s="7">
        <v>403.08002999999997</v>
      </c>
      <c r="G473" s="7">
        <v>47.43</v>
      </c>
      <c r="H473" s="7">
        <v>1271.8999999999999</v>
      </c>
      <c r="I473" s="7">
        <v>349.77249999999998</v>
      </c>
      <c r="J473" s="5">
        <v>39883</v>
      </c>
      <c r="K473" s="6" t="s">
        <v>24</v>
      </c>
      <c r="L473" s="6" t="s">
        <v>64</v>
      </c>
    </row>
    <row r="474" spans="1:12" x14ac:dyDescent="0.25">
      <c r="A474" s="8">
        <v>39884</v>
      </c>
      <c r="B474" s="9" t="s">
        <v>696</v>
      </c>
      <c r="C474" s="10">
        <v>3000</v>
      </c>
      <c r="D474" s="10">
        <v>3000</v>
      </c>
      <c r="E474" s="10">
        <v>8351.003772</v>
      </c>
      <c r="F474" s="10">
        <v>27.05499</v>
      </c>
      <c r="G474" s="10">
        <v>42.254010000000001</v>
      </c>
      <c r="H474" s="10">
        <v>463.4</v>
      </c>
      <c r="I474" s="10">
        <v>76.460999999999999</v>
      </c>
      <c r="J474" s="8">
        <v>39884</v>
      </c>
      <c r="K474" s="9" t="s">
        <v>24</v>
      </c>
      <c r="L474" s="9" t="s">
        <v>55</v>
      </c>
    </row>
    <row r="475" spans="1:12" x14ac:dyDescent="0.25">
      <c r="A475" s="5">
        <v>39884</v>
      </c>
      <c r="B475" s="6" t="s">
        <v>697</v>
      </c>
      <c r="C475" s="7">
        <v>3000</v>
      </c>
      <c r="D475" s="7">
        <v>3000</v>
      </c>
      <c r="E475" s="7">
        <v>8351.003772</v>
      </c>
      <c r="F475" s="7">
        <v>20.860020000000002</v>
      </c>
      <c r="G475" s="7">
        <v>42.101010000000002</v>
      </c>
      <c r="H475" s="7">
        <v>245.7</v>
      </c>
      <c r="I475" s="7">
        <v>81.080999999999989</v>
      </c>
      <c r="J475" s="5">
        <v>39884</v>
      </c>
      <c r="K475" s="6" t="s">
        <v>24</v>
      </c>
      <c r="L475" s="6" t="s">
        <v>55</v>
      </c>
    </row>
    <row r="476" spans="1:12" x14ac:dyDescent="0.25">
      <c r="A476" s="8">
        <v>39884</v>
      </c>
      <c r="B476" s="9" t="s">
        <v>698</v>
      </c>
      <c r="C476" s="10">
        <v>3000</v>
      </c>
      <c r="D476" s="10">
        <v>3000</v>
      </c>
      <c r="E476" s="10">
        <v>8351.003772</v>
      </c>
      <c r="F476" s="10">
        <v>34.119</v>
      </c>
      <c r="G476" s="10">
        <v>60.384509999999999</v>
      </c>
      <c r="H476" s="10">
        <v>501.2</v>
      </c>
      <c r="I476" s="10">
        <v>82.698000000000008</v>
      </c>
      <c r="J476" s="8">
        <v>39884</v>
      </c>
      <c r="K476" s="9" t="s">
        <v>24</v>
      </c>
      <c r="L476" s="9" t="s">
        <v>55</v>
      </c>
    </row>
    <row r="477" spans="1:12" x14ac:dyDescent="0.25">
      <c r="A477" s="5">
        <v>39888</v>
      </c>
      <c r="B477" s="6" t="s">
        <v>699</v>
      </c>
      <c r="C477" s="7">
        <v>3000</v>
      </c>
      <c r="D477" s="7">
        <v>3000</v>
      </c>
      <c r="E477" s="7">
        <v>8351.003772</v>
      </c>
      <c r="F477" s="7">
        <v>20.502000000000002</v>
      </c>
      <c r="G477" s="7">
        <v>49.571999999999996</v>
      </c>
      <c r="H477" s="7">
        <v>442.4</v>
      </c>
      <c r="I477" s="7">
        <v>72.995999999999995</v>
      </c>
      <c r="J477" s="5">
        <v>39888</v>
      </c>
      <c r="K477" s="6" t="s">
        <v>24</v>
      </c>
      <c r="L477" s="6" t="s">
        <v>55</v>
      </c>
    </row>
    <row r="478" spans="1:12" x14ac:dyDescent="0.25">
      <c r="A478" s="8">
        <v>39884</v>
      </c>
      <c r="B478" s="9" t="s">
        <v>292</v>
      </c>
      <c r="C478" s="10">
        <v>10000</v>
      </c>
      <c r="D478" s="10">
        <v>6500</v>
      </c>
      <c r="E478" s="10">
        <v>21099.311999999998</v>
      </c>
      <c r="F478" s="10">
        <v>189.71846999999994</v>
      </c>
      <c r="G478" s="10">
        <v>5.6610000000000005</v>
      </c>
      <c r="H478" s="10">
        <v>184.79999999999998</v>
      </c>
      <c r="I478" s="10">
        <v>28.089599999999997</v>
      </c>
      <c r="J478" s="8">
        <v>39884</v>
      </c>
      <c r="K478" s="9" t="s">
        <v>24</v>
      </c>
      <c r="L478" s="9" t="s">
        <v>64</v>
      </c>
    </row>
    <row r="479" spans="1:12" x14ac:dyDescent="0.25">
      <c r="A479" s="5">
        <v>0</v>
      </c>
      <c r="B479" s="6" t="s">
        <v>293</v>
      </c>
      <c r="C479" s="7">
        <v>50</v>
      </c>
      <c r="D479" s="7">
        <v>50</v>
      </c>
      <c r="E479" s="7">
        <v>17779.051350000002</v>
      </c>
      <c r="F479" s="7">
        <v>35.548020000000001</v>
      </c>
      <c r="G479" s="7">
        <v>85.655519999999996</v>
      </c>
      <c r="H479" s="7">
        <v>1202.5999999999999</v>
      </c>
      <c r="I479" s="7">
        <v>262.16679999999997</v>
      </c>
      <c r="J479" s="5">
        <v>39884</v>
      </c>
      <c r="K479" s="6" t="s">
        <v>57</v>
      </c>
      <c r="L479" s="6" t="s">
        <v>58</v>
      </c>
    </row>
    <row r="480" spans="1:12" x14ac:dyDescent="0.25">
      <c r="A480" s="8">
        <v>0</v>
      </c>
      <c r="B480" s="9" t="s">
        <v>294</v>
      </c>
      <c r="C480" s="10">
        <v>100</v>
      </c>
      <c r="D480" s="10">
        <v>100</v>
      </c>
      <c r="E480" s="10">
        <v>33660</v>
      </c>
      <c r="F480" s="10">
        <v>57.807990000000004</v>
      </c>
      <c r="G480" s="10">
        <v>84.329009999999997</v>
      </c>
      <c r="H480" s="10">
        <v>1077.9999999999998</v>
      </c>
      <c r="I480" s="10">
        <v>470.00799999999992</v>
      </c>
      <c r="J480" s="8">
        <v>39882</v>
      </c>
      <c r="K480" s="9" t="s">
        <v>57</v>
      </c>
      <c r="L480" s="9" t="s">
        <v>58</v>
      </c>
    </row>
    <row r="481" spans="1:12" x14ac:dyDescent="0.25">
      <c r="A481" s="5">
        <v>0</v>
      </c>
      <c r="B481" s="6" t="s">
        <v>295</v>
      </c>
      <c r="C481" s="7">
        <v>50</v>
      </c>
      <c r="D481" s="7">
        <v>50</v>
      </c>
      <c r="E481" s="7">
        <v>27846</v>
      </c>
      <c r="F481" s="7">
        <v>53.856000000000009</v>
      </c>
      <c r="G481" s="7">
        <v>54.111509999999996</v>
      </c>
      <c r="H481" s="7">
        <v>1115.8</v>
      </c>
      <c r="I481" s="7">
        <v>243.24439999999998</v>
      </c>
      <c r="J481" s="5">
        <v>39884</v>
      </c>
      <c r="K481" s="6" t="s">
        <v>57</v>
      </c>
      <c r="L481" s="6" t="s">
        <v>58</v>
      </c>
    </row>
    <row r="482" spans="1:12" x14ac:dyDescent="0.25">
      <c r="A482" s="8">
        <v>0</v>
      </c>
      <c r="B482" s="9" t="s">
        <v>93</v>
      </c>
      <c r="C482" s="10">
        <v>50</v>
      </c>
      <c r="D482" s="10">
        <v>50</v>
      </c>
      <c r="E482" s="10">
        <v>18742.5</v>
      </c>
      <c r="F482" s="10">
        <v>58.293000000000006</v>
      </c>
      <c r="G482" s="10">
        <v>92.820509999999999</v>
      </c>
      <c r="H482" s="10">
        <v>579.59999999999991</v>
      </c>
      <c r="I482" s="10">
        <v>252.70559999999998</v>
      </c>
      <c r="J482" s="8">
        <v>39882</v>
      </c>
      <c r="K482" s="9" t="s">
        <v>57</v>
      </c>
      <c r="L482" s="9" t="s">
        <v>58</v>
      </c>
    </row>
    <row r="483" spans="1:12" x14ac:dyDescent="0.25">
      <c r="A483" s="5">
        <v>0</v>
      </c>
      <c r="B483" s="6" t="s">
        <v>296</v>
      </c>
      <c r="C483" s="7">
        <v>15</v>
      </c>
      <c r="D483" s="7">
        <v>15</v>
      </c>
      <c r="E483" s="7">
        <v>5930.28</v>
      </c>
      <c r="F483" s="7">
        <v>74.12697</v>
      </c>
      <c r="G483" s="7">
        <v>16.497989999999998</v>
      </c>
      <c r="H483" s="7">
        <v>355.59999999999997</v>
      </c>
      <c r="I483" s="7">
        <v>77.520799999999994</v>
      </c>
      <c r="J483" s="5">
        <v>39888</v>
      </c>
      <c r="K483" s="6" t="s">
        <v>57</v>
      </c>
      <c r="L483" s="6" t="s">
        <v>58</v>
      </c>
    </row>
    <row r="484" spans="1:12" x14ac:dyDescent="0.25">
      <c r="A484" s="8">
        <v>0</v>
      </c>
      <c r="B484" s="9" t="s">
        <v>297</v>
      </c>
      <c r="C484" s="10">
        <v>30</v>
      </c>
      <c r="D484" s="10">
        <v>30</v>
      </c>
      <c r="E484" s="10">
        <v>12308.954346</v>
      </c>
      <c r="F484" s="10">
        <v>36.923490000000001</v>
      </c>
      <c r="G484" s="10">
        <v>33.277500000000003</v>
      </c>
      <c r="H484" s="10">
        <v>666.39999999999986</v>
      </c>
      <c r="I484" s="10">
        <v>145.27519999999998</v>
      </c>
      <c r="J484" s="8">
        <v>39884</v>
      </c>
      <c r="K484" s="9" t="s">
        <v>57</v>
      </c>
      <c r="L484" s="9" t="s">
        <v>58</v>
      </c>
    </row>
    <row r="485" spans="1:12" x14ac:dyDescent="0.25">
      <c r="A485" s="5">
        <v>0</v>
      </c>
      <c r="B485" s="6" t="s">
        <v>298</v>
      </c>
      <c r="C485" s="7">
        <v>30</v>
      </c>
      <c r="D485" s="7">
        <v>30</v>
      </c>
      <c r="E485" s="7">
        <v>14782.095000000001</v>
      </c>
      <c r="F485" s="7">
        <v>47.047499999999999</v>
      </c>
      <c r="G485" s="7">
        <v>94.171500000000009</v>
      </c>
      <c r="H485" s="7">
        <v>779.8</v>
      </c>
      <c r="I485" s="7">
        <v>169.99639999999999</v>
      </c>
      <c r="J485" s="5">
        <v>39882</v>
      </c>
      <c r="K485" s="6" t="s">
        <v>57</v>
      </c>
      <c r="L485" s="6" t="s">
        <v>58</v>
      </c>
    </row>
    <row r="486" spans="1:12" x14ac:dyDescent="0.25">
      <c r="A486" s="8">
        <v>0</v>
      </c>
      <c r="B486" s="9" t="s">
        <v>299</v>
      </c>
      <c r="C486" s="10">
        <v>15</v>
      </c>
      <c r="D486" s="10">
        <v>15</v>
      </c>
      <c r="E486" s="10">
        <v>5930.28</v>
      </c>
      <c r="F486" s="10">
        <v>41.845500000000001</v>
      </c>
      <c r="G486" s="10">
        <v>20.145510000000002</v>
      </c>
      <c r="H486" s="10">
        <v>368.19999999999987</v>
      </c>
      <c r="I486" s="10">
        <v>80.267600000000002</v>
      </c>
      <c r="J486" s="8">
        <v>39891</v>
      </c>
      <c r="K486" s="9" t="s">
        <v>57</v>
      </c>
      <c r="L486" s="9" t="s">
        <v>60</v>
      </c>
    </row>
    <row r="487" spans="1:12" x14ac:dyDescent="0.25">
      <c r="A487" s="5">
        <v>0</v>
      </c>
      <c r="B487" s="6" t="s">
        <v>145</v>
      </c>
      <c r="C487" s="7">
        <v>100</v>
      </c>
      <c r="D487" s="7">
        <v>100</v>
      </c>
      <c r="E487" s="7">
        <v>14076</v>
      </c>
      <c r="F487" s="7">
        <v>101.20949999999999</v>
      </c>
      <c r="G487" s="7">
        <v>141.57702</v>
      </c>
      <c r="H487" s="7">
        <v>1183.6999999999998</v>
      </c>
      <c r="I487" s="7">
        <v>516.09319999999991</v>
      </c>
      <c r="J487" s="5">
        <v>39890</v>
      </c>
      <c r="K487" s="6" t="s">
        <v>57</v>
      </c>
      <c r="L487" s="6" t="s">
        <v>60</v>
      </c>
    </row>
    <row r="488" spans="1:12" x14ac:dyDescent="0.25">
      <c r="A488" s="8">
        <v>0</v>
      </c>
      <c r="B488" s="9" t="s">
        <v>99</v>
      </c>
      <c r="C488" s="10">
        <v>20</v>
      </c>
      <c r="D488" s="10">
        <v>20</v>
      </c>
      <c r="E488" s="10">
        <v>35190</v>
      </c>
      <c r="F488" s="10">
        <v>67.778999999999996</v>
      </c>
      <c r="G488" s="10">
        <v>218.17647000000002</v>
      </c>
      <c r="H488" s="10">
        <v>2171.3999999999996</v>
      </c>
      <c r="I488" s="10">
        <v>946.73040000000003</v>
      </c>
      <c r="J488" s="8">
        <v>39883</v>
      </c>
      <c r="K488" s="9" t="s">
        <v>57</v>
      </c>
      <c r="L488" s="9" t="s">
        <v>58</v>
      </c>
    </row>
    <row r="489" spans="1:12" x14ac:dyDescent="0.25">
      <c r="A489" s="5">
        <v>0</v>
      </c>
      <c r="B489" s="6" t="s">
        <v>300</v>
      </c>
      <c r="C489" s="7">
        <v>10</v>
      </c>
      <c r="D489" s="7">
        <v>10</v>
      </c>
      <c r="E489" s="7">
        <v>17595</v>
      </c>
      <c r="F489" s="7">
        <v>59.847479999999997</v>
      </c>
      <c r="G489" s="7">
        <v>91.723500000000001</v>
      </c>
      <c r="H489" s="7">
        <v>1111.5999999999997</v>
      </c>
      <c r="I489" s="7">
        <v>484.65759999999995</v>
      </c>
      <c r="J489" s="5">
        <v>39883</v>
      </c>
      <c r="K489" s="6" t="s">
        <v>57</v>
      </c>
      <c r="L489" s="6" t="s">
        <v>58</v>
      </c>
    </row>
    <row r="490" spans="1:12" x14ac:dyDescent="0.25">
      <c r="A490" s="8">
        <v>0</v>
      </c>
      <c r="B490" s="9" t="s">
        <v>301</v>
      </c>
      <c r="C490" s="10">
        <v>10</v>
      </c>
      <c r="D490" s="10">
        <v>10</v>
      </c>
      <c r="E490" s="10">
        <v>16065</v>
      </c>
      <c r="F490" s="10">
        <v>53.447490000000002</v>
      </c>
      <c r="G490" s="10">
        <v>75.938490000000002</v>
      </c>
      <c r="H490" s="10">
        <v>1063.9999999999998</v>
      </c>
      <c r="I490" s="10">
        <v>463.90399999999988</v>
      </c>
      <c r="J490" s="8">
        <v>39881</v>
      </c>
      <c r="K490" s="9" t="s">
        <v>57</v>
      </c>
      <c r="L490" s="9" t="s">
        <v>58</v>
      </c>
    </row>
    <row r="491" spans="1:12" x14ac:dyDescent="0.25">
      <c r="A491" s="5">
        <v>0</v>
      </c>
      <c r="B491" s="6" t="s">
        <v>147</v>
      </c>
      <c r="C491" s="7">
        <v>100</v>
      </c>
      <c r="D491" s="7">
        <v>100</v>
      </c>
      <c r="E491" s="7">
        <v>13405.248000000001</v>
      </c>
      <c r="F491" s="7">
        <v>56.686499999999995</v>
      </c>
      <c r="G491" s="7">
        <v>115.82100000000001</v>
      </c>
      <c r="H491" s="7">
        <v>1085.6999999999998</v>
      </c>
      <c r="I491" s="7">
        <v>473.3651999999999</v>
      </c>
      <c r="J491" s="5">
        <v>39903</v>
      </c>
      <c r="K491" s="6" t="s">
        <v>57</v>
      </c>
      <c r="L491" s="6" t="s">
        <v>58</v>
      </c>
    </row>
    <row r="492" spans="1:12" x14ac:dyDescent="0.25">
      <c r="A492" s="8">
        <v>0</v>
      </c>
      <c r="B492" s="9" t="s">
        <v>302</v>
      </c>
      <c r="C492" s="10">
        <v>50</v>
      </c>
      <c r="D492" s="10">
        <v>50</v>
      </c>
      <c r="E492" s="10">
        <v>5890.5</v>
      </c>
      <c r="F492" s="10">
        <v>102.94299000000001</v>
      </c>
      <c r="G492" s="10">
        <v>40.850999999999999</v>
      </c>
      <c r="H492" s="10">
        <v>1085</v>
      </c>
      <c r="I492" s="10">
        <v>236.53</v>
      </c>
      <c r="J492" s="8">
        <v>39896</v>
      </c>
      <c r="K492" s="9" t="s">
        <v>57</v>
      </c>
      <c r="L492" s="9" t="s">
        <v>58</v>
      </c>
    </row>
    <row r="493" spans="1:12" x14ac:dyDescent="0.25">
      <c r="A493" s="5">
        <v>0</v>
      </c>
      <c r="B493" s="6" t="s">
        <v>303</v>
      </c>
      <c r="C493" s="7">
        <v>50</v>
      </c>
      <c r="D493" s="7">
        <v>50</v>
      </c>
      <c r="E493" s="7">
        <v>6702.6240000000007</v>
      </c>
      <c r="F493" s="7">
        <v>32.462010000000006</v>
      </c>
      <c r="G493" s="7">
        <v>71.85951</v>
      </c>
      <c r="H493" s="7">
        <v>536.90000000000009</v>
      </c>
      <c r="I493" s="7">
        <v>234.08840000000001</v>
      </c>
      <c r="J493" s="5">
        <v>39884</v>
      </c>
      <c r="K493" s="6" t="s">
        <v>57</v>
      </c>
      <c r="L493" s="6" t="s">
        <v>58</v>
      </c>
    </row>
    <row r="494" spans="1:12" x14ac:dyDescent="0.25">
      <c r="A494" s="8">
        <v>0</v>
      </c>
      <c r="B494" s="9" t="s">
        <v>148</v>
      </c>
      <c r="C494" s="10">
        <v>50</v>
      </c>
      <c r="D494" s="10">
        <v>50</v>
      </c>
      <c r="E494" s="10">
        <v>6702.6240000000007</v>
      </c>
      <c r="F494" s="10">
        <v>81.063990000000004</v>
      </c>
      <c r="G494" s="10">
        <v>40.647510000000004</v>
      </c>
      <c r="H494" s="10">
        <v>543.89999999999986</v>
      </c>
      <c r="I494" s="10">
        <v>237.14039999999994</v>
      </c>
      <c r="J494" s="8">
        <v>39883</v>
      </c>
      <c r="K494" s="9" t="s">
        <v>57</v>
      </c>
      <c r="L494" s="9" t="s">
        <v>58</v>
      </c>
    </row>
    <row r="495" spans="1:12" x14ac:dyDescent="0.25">
      <c r="A495" s="5">
        <v>39882</v>
      </c>
      <c r="B495" s="6" t="s">
        <v>304</v>
      </c>
      <c r="C495" s="7">
        <v>600</v>
      </c>
      <c r="D495" s="7">
        <v>621</v>
      </c>
      <c r="E495" s="7">
        <v>24969.416400000002</v>
      </c>
      <c r="F495" s="7">
        <v>55.99799999999999</v>
      </c>
      <c r="G495" s="7">
        <v>232.38099000000003</v>
      </c>
      <c r="H495" s="7">
        <v>1610</v>
      </c>
      <c r="I495" s="7">
        <v>507.15000000000003</v>
      </c>
      <c r="J495" s="5">
        <v>39882</v>
      </c>
      <c r="K495" s="6" t="s">
        <v>24</v>
      </c>
      <c r="L495" s="6" t="s">
        <v>70</v>
      </c>
    </row>
    <row r="496" spans="1:12" x14ac:dyDescent="0.25">
      <c r="A496" s="8">
        <v>39883</v>
      </c>
      <c r="B496" s="9" t="s">
        <v>198</v>
      </c>
      <c r="C496" s="10">
        <v>300</v>
      </c>
      <c r="D496" s="10">
        <v>315</v>
      </c>
      <c r="E496" s="10">
        <v>13494.6</v>
      </c>
      <c r="F496" s="10">
        <v>33.660000000000004</v>
      </c>
      <c r="G496" s="10">
        <v>129.71798999999999</v>
      </c>
      <c r="H496" s="10">
        <v>1458.0999999999997</v>
      </c>
      <c r="I496" s="10">
        <v>323.69819999999999</v>
      </c>
      <c r="J496" s="8">
        <v>39883</v>
      </c>
      <c r="K496" s="9" t="s">
        <v>24</v>
      </c>
      <c r="L496" s="9" t="s">
        <v>70</v>
      </c>
    </row>
    <row r="497" spans="1:12" x14ac:dyDescent="0.25">
      <c r="A497" s="5">
        <v>39883</v>
      </c>
      <c r="B497" s="6" t="s">
        <v>305</v>
      </c>
      <c r="C497" s="7">
        <v>300</v>
      </c>
      <c r="D497" s="7">
        <v>315</v>
      </c>
      <c r="E497" s="7">
        <v>22651.65</v>
      </c>
      <c r="F497" s="7">
        <v>61.073010000000004</v>
      </c>
      <c r="G497" s="7">
        <v>314.59247999999997</v>
      </c>
      <c r="H497" s="7">
        <v>3192</v>
      </c>
      <c r="I497" s="7">
        <v>493.16399999999993</v>
      </c>
      <c r="J497" s="5">
        <v>39884</v>
      </c>
      <c r="K497" s="6" t="s">
        <v>24</v>
      </c>
      <c r="L497" s="6" t="s">
        <v>70</v>
      </c>
    </row>
    <row r="498" spans="1:12" x14ac:dyDescent="0.25">
      <c r="A498" s="8">
        <v>39882</v>
      </c>
      <c r="B498" s="9" t="s">
        <v>306</v>
      </c>
      <c r="C498" s="10">
        <v>300</v>
      </c>
      <c r="D498" s="10">
        <v>300</v>
      </c>
      <c r="E498" s="10">
        <v>18589.5</v>
      </c>
      <c r="F498" s="10">
        <v>89.811000000000007</v>
      </c>
      <c r="G498" s="10">
        <v>406.49652000000003</v>
      </c>
      <c r="H498" s="10">
        <v>1750.7000000000003</v>
      </c>
      <c r="I498" s="10">
        <v>546.21839999999986</v>
      </c>
      <c r="J498" s="8">
        <v>39883</v>
      </c>
      <c r="K498" s="9" t="s">
        <v>24</v>
      </c>
      <c r="L498" s="9" t="s">
        <v>70</v>
      </c>
    </row>
    <row r="499" spans="1:12" x14ac:dyDescent="0.25">
      <c r="A499" s="5">
        <v>39881</v>
      </c>
      <c r="B499" s="6" t="s">
        <v>307</v>
      </c>
      <c r="C499" s="7">
        <v>300</v>
      </c>
      <c r="D499" s="7">
        <v>300</v>
      </c>
      <c r="E499" s="7">
        <v>28458</v>
      </c>
      <c r="F499" s="7">
        <v>43.808490000000006</v>
      </c>
      <c r="G499" s="7">
        <v>500.82102000000003</v>
      </c>
      <c r="H499" s="7">
        <v>2688</v>
      </c>
      <c r="I499" s="7">
        <v>838.65600000000006</v>
      </c>
      <c r="J499" s="5">
        <v>39882</v>
      </c>
      <c r="K499" s="6" t="s">
        <v>24</v>
      </c>
      <c r="L499" s="6" t="s">
        <v>70</v>
      </c>
    </row>
    <row r="500" spans="1:12" x14ac:dyDescent="0.25">
      <c r="A500" s="8">
        <v>39890</v>
      </c>
      <c r="B500" s="9" t="s">
        <v>308</v>
      </c>
      <c r="C500" s="10">
        <v>50</v>
      </c>
      <c r="D500" s="10">
        <v>50</v>
      </c>
      <c r="E500" s="10">
        <v>2754</v>
      </c>
      <c r="F500" s="10">
        <v>124.56801</v>
      </c>
      <c r="G500" s="10">
        <v>11.34801</v>
      </c>
      <c r="H500" s="10">
        <v>205.79999999999998</v>
      </c>
      <c r="I500" s="10">
        <v>89.728799999999993</v>
      </c>
      <c r="J500" s="8">
        <v>39890</v>
      </c>
      <c r="K500" s="9" t="s">
        <v>57</v>
      </c>
      <c r="L500" s="9" t="s">
        <v>60</v>
      </c>
    </row>
    <row r="501" spans="1:12" x14ac:dyDescent="0.25">
      <c r="A501" s="5">
        <v>39890</v>
      </c>
      <c r="B501" s="6" t="s">
        <v>103</v>
      </c>
      <c r="C501" s="7">
        <v>100</v>
      </c>
      <c r="D501" s="7">
        <v>106</v>
      </c>
      <c r="E501" s="7">
        <v>6000.66</v>
      </c>
      <c r="F501" s="7">
        <v>172.32849000000002</v>
      </c>
      <c r="G501" s="7">
        <v>14.81499</v>
      </c>
      <c r="H501" s="7">
        <v>231.70000000000002</v>
      </c>
      <c r="I501" s="7">
        <v>83.412000000000006</v>
      </c>
      <c r="J501" s="5">
        <v>39890</v>
      </c>
      <c r="K501" s="6" t="s">
        <v>57</v>
      </c>
      <c r="L501" s="6" t="s">
        <v>60</v>
      </c>
    </row>
    <row r="502" spans="1:12" x14ac:dyDescent="0.25">
      <c r="A502" s="8">
        <v>39890</v>
      </c>
      <c r="B502" s="9" t="s">
        <v>211</v>
      </c>
      <c r="C502" s="10">
        <v>100</v>
      </c>
      <c r="D502" s="10">
        <v>100</v>
      </c>
      <c r="E502" s="10">
        <v>11475</v>
      </c>
      <c r="F502" s="10">
        <v>201.96</v>
      </c>
      <c r="G502" s="10">
        <v>30.014010000000003</v>
      </c>
      <c r="H502" s="10">
        <v>454.99999999999994</v>
      </c>
      <c r="I502" s="10">
        <v>204.75</v>
      </c>
      <c r="J502" s="8">
        <v>39890</v>
      </c>
      <c r="K502" s="9" t="s">
        <v>57</v>
      </c>
      <c r="L502" s="9" t="s">
        <v>60</v>
      </c>
    </row>
    <row r="503" spans="1:12" x14ac:dyDescent="0.25">
      <c r="A503" s="5">
        <v>0</v>
      </c>
      <c r="B503" s="6" t="s">
        <v>190</v>
      </c>
      <c r="C503" s="7">
        <v>30</v>
      </c>
      <c r="D503" s="7">
        <v>30</v>
      </c>
      <c r="E503" s="7">
        <v>13770</v>
      </c>
      <c r="F503" s="7">
        <v>124.10901000000001</v>
      </c>
      <c r="G503" s="7">
        <v>123.06249000000001</v>
      </c>
      <c r="H503" s="7">
        <v>3604.9999999999995</v>
      </c>
      <c r="I503" s="7">
        <v>432.59999999999997</v>
      </c>
      <c r="J503" s="5">
        <v>39882</v>
      </c>
      <c r="K503" s="6" t="s">
        <v>57</v>
      </c>
      <c r="L503" s="6" t="s">
        <v>60</v>
      </c>
    </row>
    <row r="504" spans="1:12" x14ac:dyDescent="0.25">
      <c r="A504" s="8">
        <v>0</v>
      </c>
      <c r="B504" s="9" t="s">
        <v>191</v>
      </c>
      <c r="C504" s="10">
        <v>60</v>
      </c>
      <c r="D504" s="10">
        <v>60</v>
      </c>
      <c r="E504" s="10">
        <v>23409</v>
      </c>
      <c r="F504" s="10">
        <v>33.454979999999999</v>
      </c>
      <c r="G504" s="10">
        <v>368.78049000000004</v>
      </c>
      <c r="H504" s="10">
        <v>6022.7999999999984</v>
      </c>
      <c r="I504" s="10">
        <v>752.8499999999998</v>
      </c>
      <c r="J504" s="8">
        <v>39881</v>
      </c>
      <c r="K504" s="9" t="s">
        <v>57</v>
      </c>
      <c r="L504" s="9" t="s">
        <v>60</v>
      </c>
    </row>
    <row r="505" spans="1:12" x14ac:dyDescent="0.25">
      <c r="A505" s="5">
        <v>0</v>
      </c>
      <c r="B505" s="6" t="s">
        <v>309</v>
      </c>
      <c r="C505" s="7">
        <v>15</v>
      </c>
      <c r="D505" s="7">
        <v>15</v>
      </c>
      <c r="E505" s="7">
        <v>12117.6</v>
      </c>
      <c r="F505" s="7">
        <v>67.575510000000008</v>
      </c>
      <c r="G505" s="7">
        <v>70.150500000000008</v>
      </c>
      <c r="H505" s="7">
        <v>979.99999999999977</v>
      </c>
      <c r="I505" s="7">
        <v>244.99999999999994</v>
      </c>
      <c r="J505" s="5">
        <v>39882</v>
      </c>
      <c r="K505" s="6" t="s">
        <v>57</v>
      </c>
      <c r="L505" s="6" t="s">
        <v>60</v>
      </c>
    </row>
    <row r="506" spans="1:12" x14ac:dyDescent="0.25">
      <c r="A506" s="8">
        <v>39884</v>
      </c>
      <c r="B506" s="9" t="s">
        <v>685</v>
      </c>
      <c r="C506" s="10">
        <v>12000</v>
      </c>
      <c r="D506" s="10">
        <v>12000</v>
      </c>
      <c r="E506" s="10">
        <v>2515.3200000000006</v>
      </c>
      <c r="F506" s="10">
        <v>82.084500000000006</v>
      </c>
      <c r="G506" s="10">
        <v>28.534499999999998</v>
      </c>
      <c r="H506" s="10">
        <v>880.59999999999991</v>
      </c>
      <c r="I506" s="10">
        <v>97.746600000000001</v>
      </c>
      <c r="J506" s="8">
        <v>39884</v>
      </c>
      <c r="K506" s="9" t="s">
        <v>24</v>
      </c>
      <c r="L506" s="9" t="s">
        <v>27</v>
      </c>
    </row>
    <row r="507" spans="1:12" x14ac:dyDescent="0.25">
      <c r="A507" s="5">
        <v>39883</v>
      </c>
      <c r="B507" s="6" t="s">
        <v>540</v>
      </c>
      <c r="C507" s="7">
        <v>72000</v>
      </c>
      <c r="D507" s="7">
        <v>72000</v>
      </c>
      <c r="E507" s="7">
        <v>36947.663999999997</v>
      </c>
      <c r="F507" s="7">
        <v>148.99599000000001</v>
      </c>
      <c r="G507" s="7">
        <v>248.97996000000001</v>
      </c>
      <c r="H507" s="7">
        <v>8405.6</v>
      </c>
      <c r="I507" s="7">
        <v>916.21039999999982</v>
      </c>
      <c r="J507" s="5">
        <v>39883</v>
      </c>
      <c r="K507" s="6" t="s">
        <v>24</v>
      </c>
      <c r="L507" s="6" t="s">
        <v>63</v>
      </c>
    </row>
    <row r="508" spans="1:12" x14ac:dyDescent="0.25">
      <c r="A508" s="8">
        <v>39882</v>
      </c>
      <c r="B508" s="9" t="s">
        <v>534</v>
      </c>
      <c r="C508" s="10">
        <v>72000</v>
      </c>
      <c r="D508" s="10">
        <v>72000</v>
      </c>
      <c r="E508" s="10">
        <v>36947.663999999997</v>
      </c>
      <c r="F508" s="10">
        <v>117.76104000000001</v>
      </c>
      <c r="G508" s="10">
        <v>207.49554000000001</v>
      </c>
      <c r="H508" s="10">
        <v>8369.1999999999989</v>
      </c>
      <c r="I508" s="10">
        <v>912.24279999999987</v>
      </c>
      <c r="J508" s="8">
        <v>39882</v>
      </c>
      <c r="K508" s="9" t="s">
        <v>24</v>
      </c>
      <c r="L508" s="9" t="s">
        <v>63</v>
      </c>
    </row>
    <row r="509" spans="1:12" x14ac:dyDescent="0.25">
      <c r="A509" s="5">
        <v>39883</v>
      </c>
      <c r="B509" s="6" t="s">
        <v>551</v>
      </c>
      <c r="C509" s="7">
        <v>63000</v>
      </c>
      <c r="D509" s="7">
        <v>63000</v>
      </c>
      <c r="E509" s="7">
        <v>41293.476000000002</v>
      </c>
      <c r="F509" s="7">
        <v>168.19749000000002</v>
      </c>
      <c r="G509" s="7">
        <v>247.17149999999998</v>
      </c>
      <c r="H509" s="7">
        <v>3315.2</v>
      </c>
      <c r="I509" s="7">
        <v>1027.712</v>
      </c>
      <c r="J509" s="5">
        <v>39883</v>
      </c>
      <c r="K509" s="6" t="s">
        <v>24</v>
      </c>
      <c r="L509" s="6" t="s">
        <v>63</v>
      </c>
    </row>
    <row r="510" spans="1:12" x14ac:dyDescent="0.25">
      <c r="A510" s="8">
        <v>39888</v>
      </c>
      <c r="B510" s="9" t="s">
        <v>700</v>
      </c>
      <c r="C510" s="10">
        <v>3000</v>
      </c>
      <c r="D510" s="10">
        <v>3000</v>
      </c>
      <c r="E510" s="10">
        <v>8351.003772</v>
      </c>
      <c r="F510" s="10">
        <v>19.712520000000001</v>
      </c>
      <c r="G510" s="10">
        <v>41.31</v>
      </c>
      <c r="H510" s="10">
        <v>215.60000000000002</v>
      </c>
      <c r="I510" s="10">
        <v>71.147999999999996</v>
      </c>
      <c r="J510" s="8">
        <v>39888</v>
      </c>
      <c r="K510" s="9" t="s">
        <v>24</v>
      </c>
      <c r="L510" s="9" t="s">
        <v>55</v>
      </c>
    </row>
    <row r="511" spans="1:12" x14ac:dyDescent="0.25">
      <c r="A511" s="5">
        <v>39888</v>
      </c>
      <c r="B511" s="6" t="s">
        <v>701</v>
      </c>
      <c r="C511" s="7">
        <v>3000</v>
      </c>
      <c r="D511" s="7">
        <v>3000</v>
      </c>
      <c r="E511" s="7">
        <v>8351.003772</v>
      </c>
      <c r="F511" s="7">
        <v>28.558980000000002</v>
      </c>
      <c r="G511" s="7">
        <v>41.9985</v>
      </c>
      <c r="H511" s="7">
        <v>434</v>
      </c>
      <c r="I511" s="7">
        <v>71.61</v>
      </c>
      <c r="J511" s="5">
        <v>39888</v>
      </c>
      <c r="K511" s="6" t="s">
        <v>24</v>
      </c>
      <c r="L511" s="6" t="s">
        <v>55</v>
      </c>
    </row>
    <row r="512" spans="1:12" x14ac:dyDescent="0.25">
      <c r="A512" s="8">
        <v>39888</v>
      </c>
      <c r="B512" s="9" t="s">
        <v>702</v>
      </c>
      <c r="C512" s="10">
        <v>3000</v>
      </c>
      <c r="D512" s="10">
        <v>3000</v>
      </c>
      <c r="E512" s="10">
        <v>8351.003772</v>
      </c>
      <c r="F512" s="10">
        <v>28.40598</v>
      </c>
      <c r="G512" s="10">
        <v>44.37</v>
      </c>
      <c r="H512" s="10">
        <v>478.7999999999999</v>
      </c>
      <c r="I512" s="10">
        <v>79.001999999999995</v>
      </c>
      <c r="J512" s="8">
        <v>39888</v>
      </c>
      <c r="K512" s="9" t="s">
        <v>24</v>
      </c>
      <c r="L512" s="9" t="s">
        <v>55</v>
      </c>
    </row>
    <row r="513" spans="1:12" x14ac:dyDescent="0.25">
      <c r="A513" s="5">
        <v>39888</v>
      </c>
      <c r="B513" s="6" t="s">
        <v>703</v>
      </c>
      <c r="C513" s="7">
        <v>3000</v>
      </c>
      <c r="D513" s="7">
        <v>3000</v>
      </c>
      <c r="E513" s="7">
        <v>8351.003772</v>
      </c>
      <c r="F513" s="7">
        <v>20.042999999999999</v>
      </c>
      <c r="G513" s="7">
        <v>51.637500000000003</v>
      </c>
      <c r="H513" s="7">
        <v>439.59999999999991</v>
      </c>
      <c r="I513" s="7">
        <v>72.533999999999992</v>
      </c>
      <c r="J513" s="5">
        <v>39888</v>
      </c>
      <c r="K513" s="6" t="s">
        <v>24</v>
      </c>
      <c r="L513" s="6" t="s">
        <v>55</v>
      </c>
    </row>
    <row r="514" spans="1:12" x14ac:dyDescent="0.25">
      <c r="A514" s="8">
        <v>39884</v>
      </c>
      <c r="B514" s="9" t="s">
        <v>497</v>
      </c>
      <c r="C514" s="10">
        <v>50000</v>
      </c>
      <c r="D514" s="10">
        <v>50000</v>
      </c>
      <c r="E514" s="10">
        <v>7650</v>
      </c>
      <c r="F514" s="10">
        <v>200.43</v>
      </c>
      <c r="G514" s="10">
        <v>47.252520000000004</v>
      </c>
      <c r="H514" s="10">
        <v>985.59999999999991</v>
      </c>
      <c r="I514" s="10">
        <v>197.11999999999998</v>
      </c>
      <c r="J514" s="8">
        <v>39884</v>
      </c>
      <c r="K514" s="9" t="s">
        <v>24</v>
      </c>
      <c r="L514" s="9" t="s">
        <v>44</v>
      </c>
    </row>
    <row r="515" spans="1:12" x14ac:dyDescent="0.25">
      <c r="A515" s="5">
        <v>39884</v>
      </c>
      <c r="B515" s="6" t="s">
        <v>498</v>
      </c>
      <c r="C515" s="7">
        <v>60000</v>
      </c>
      <c r="D515" s="7">
        <v>60000</v>
      </c>
      <c r="E515" s="7">
        <v>9180</v>
      </c>
      <c r="F515" s="7">
        <v>44.905500000000004</v>
      </c>
      <c r="G515" s="7">
        <v>35.163989999999998</v>
      </c>
      <c r="H515" s="7">
        <v>754.59999999999991</v>
      </c>
      <c r="I515" s="7">
        <v>150.92000000000002</v>
      </c>
      <c r="J515" s="5">
        <v>39884</v>
      </c>
      <c r="K515" s="6" t="s">
        <v>24</v>
      </c>
      <c r="L515" s="6" t="s">
        <v>44</v>
      </c>
    </row>
    <row r="516" spans="1:12" x14ac:dyDescent="0.25">
      <c r="A516" s="8">
        <v>39882</v>
      </c>
      <c r="B516" s="9" t="s">
        <v>521</v>
      </c>
      <c r="C516" s="10">
        <v>30000</v>
      </c>
      <c r="D516" s="10">
        <v>30000</v>
      </c>
      <c r="E516" s="10">
        <v>8262</v>
      </c>
      <c r="F516" s="10">
        <v>104.09049</v>
      </c>
      <c r="G516" s="10">
        <v>93.456990000000005</v>
      </c>
      <c r="H516" s="10">
        <v>1411.2</v>
      </c>
      <c r="I516" s="10">
        <v>204.62400000000002</v>
      </c>
      <c r="J516" s="8">
        <v>39882</v>
      </c>
      <c r="K516" s="9" t="s">
        <v>24</v>
      </c>
      <c r="L516" s="9" t="s">
        <v>43</v>
      </c>
    </row>
    <row r="517" spans="1:12" x14ac:dyDescent="0.25">
      <c r="A517" s="5">
        <v>39884</v>
      </c>
      <c r="B517" s="6" t="s">
        <v>507</v>
      </c>
      <c r="C517" s="7">
        <v>40000</v>
      </c>
      <c r="D517" s="7">
        <v>40000</v>
      </c>
      <c r="E517" s="7">
        <v>6120</v>
      </c>
      <c r="F517" s="7">
        <v>52.785000000000004</v>
      </c>
      <c r="G517" s="7">
        <v>27.209519999999998</v>
      </c>
      <c r="H517" s="7">
        <v>1052.8</v>
      </c>
      <c r="I517" s="7">
        <v>105.27999999999997</v>
      </c>
      <c r="J517" s="5">
        <v>39884</v>
      </c>
      <c r="K517" s="6" t="s">
        <v>24</v>
      </c>
      <c r="L517" s="6" t="s">
        <v>44</v>
      </c>
    </row>
    <row r="518" spans="1:12" x14ac:dyDescent="0.25">
      <c r="A518" s="8">
        <v>39882</v>
      </c>
      <c r="B518" s="9" t="s">
        <v>508</v>
      </c>
      <c r="C518" s="10">
        <v>60000</v>
      </c>
      <c r="D518" s="10">
        <v>60000</v>
      </c>
      <c r="E518" s="10">
        <v>16524</v>
      </c>
      <c r="F518" s="10">
        <v>376.27749000000006</v>
      </c>
      <c r="G518" s="10">
        <v>69.053490000000011</v>
      </c>
      <c r="H518" s="10">
        <v>2424.8000000000006</v>
      </c>
      <c r="I518" s="10">
        <v>351.596</v>
      </c>
      <c r="J518" s="8">
        <v>39882</v>
      </c>
      <c r="K518" s="9" t="s">
        <v>24</v>
      </c>
      <c r="L518" s="9" t="s">
        <v>43</v>
      </c>
    </row>
    <row r="519" spans="1:12" x14ac:dyDescent="0.25">
      <c r="A519" s="5">
        <v>39881</v>
      </c>
      <c r="B519" s="6" t="s">
        <v>522</v>
      </c>
      <c r="C519" s="7">
        <v>40000</v>
      </c>
      <c r="D519" s="7">
        <v>40000</v>
      </c>
      <c r="E519" s="7">
        <v>36720</v>
      </c>
      <c r="F519" s="7">
        <v>88.943490000000011</v>
      </c>
      <c r="G519" s="7">
        <v>233.17200000000003</v>
      </c>
      <c r="H519" s="7">
        <v>3780.7000000000003</v>
      </c>
      <c r="I519" s="7">
        <v>809.06979999999999</v>
      </c>
      <c r="J519" s="5">
        <v>39882</v>
      </c>
      <c r="K519" s="6" t="s">
        <v>24</v>
      </c>
      <c r="L519" s="6" t="s">
        <v>35</v>
      </c>
    </row>
    <row r="520" spans="1:12" x14ac:dyDescent="0.25">
      <c r="A520" s="8">
        <v>39882</v>
      </c>
      <c r="B520" s="9" t="s">
        <v>523</v>
      </c>
      <c r="C520" s="10">
        <v>40000</v>
      </c>
      <c r="D520" s="10">
        <v>40000</v>
      </c>
      <c r="E520" s="10">
        <v>36720</v>
      </c>
      <c r="F520" s="10">
        <v>125.73998999999999</v>
      </c>
      <c r="G520" s="10">
        <v>208.20698999999999</v>
      </c>
      <c r="H520" s="10">
        <v>7531.9999999999991</v>
      </c>
      <c r="I520" s="10">
        <v>805.92399999999986</v>
      </c>
      <c r="J520" s="8">
        <v>39882</v>
      </c>
      <c r="K520" s="9" t="s">
        <v>24</v>
      </c>
      <c r="L520" s="9" t="s">
        <v>35</v>
      </c>
    </row>
    <row r="521" spans="1:12" x14ac:dyDescent="0.25">
      <c r="A521" s="5">
        <v>39882</v>
      </c>
      <c r="B521" s="6" t="s">
        <v>524</v>
      </c>
      <c r="C521" s="7">
        <v>40000</v>
      </c>
      <c r="D521" s="7">
        <v>40000</v>
      </c>
      <c r="E521" s="7">
        <v>36720</v>
      </c>
      <c r="F521" s="7">
        <v>102.84048</v>
      </c>
      <c r="G521" s="7">
        <v>202.64850000000004</v>
      </c>
      <c r="H521" s="7">
        <v>7662.2</v>
      </c>
      <c r="I521" s="7">
        <v>819.85539999999992</v>
      </c>
      <c r="J521" s="5">
        <v>39882</v>
      </c>
      <c r="K521" s="6" t="s">
        <v>24</v>
      </c>
      <c r="L521" s="6" t="s">
        <v>35</v>
      </c>
    </row>
    <row r="522" spans="1:12" x14ac:dyDescent="0.25">
      <c r="A522" s="8">
        <v>39878</v>
      </c>
      <c r="B522" s="9" t="s">
        <v>515</v>
      </c>
      <c r="C522" s="10">
        <v>60000</v>
      </c>
      <c r="D522" s="10">
        <v>60000</v>
      </c>
      <c r="E522" s="10">
        <v>50490</v>
      </c>
      <c r="F522" s="10">
        <v>93.891510000000011</v>
      </c>
      <c r="G522" s="10">
        <v>182.50451999999999</v>
      </c>
      <c r="H522" s="10">
        <v>5952.7999999999993</v>
      </c>
      <c r="I522" s="10">
        <v>807.32749999999999</v>
      </c>
      <c r="J522" s="8">
        <v>39881</v>
      </c>
      <c r="K522" s="9" t="s">
        <v>24</v>
      </c>
      <c r="L522" s="9" t="s">
        <v>35</v>
      </c>
    </row>
    <row r="523" spans="1:12" x14ac:dyDescent="0.25">
      <c r="A523" s="5">
        <v>39884</v>
      </c>
      <c r="B523" s="6" t="s">
        <v>509</v>
      </c>
      <c r="C523" s="7">
        <v>40000</v>
      </c>
      <c r="D523" s="7">
        <v>40000</v>
      </c>
      <c r="E523" s="7">
        <v>6120</v>
      </c>
      <c r="F523" s="7">
        <v>102.86802000000002</v>
      </c>
      <c r="G523" s="7">
        <v>11.907990000000002</v>
      </c>
      <c r="H523" s="7">
        <v>498.4</v>
      </c>
      <c r="I523" s="7">
        <v>99.679999999999993</v>
      </c>
      <c r="J523" s="5">
        <v>39884</v>
      </c>
      <c r="K523" s="6" t="s">
        <v>24</v>
      </c>
      <c r="L523" s="6" t="s">
        <v>44</v>
      </c>
    </row>
    <row r="524" spans="1:12" x14ac:dyDescent="0.25">
      <c r="A524" s="8">
        <v>39884</v>
      </c>
      <c r="B524" s="9" t="s">
        <v>525</v>
      </c>
      <c r="C524" s="10">
        <v>40000</v>
      </c>
      <c r="D524" s="10">
        <v>40000</v>
      </c>
      <c r="E524" s="10">
        <v>6120</v>
      </c>
      <c r="F524" s="10">
        <v>78.66801000000001</v>
      </c>
      <c r="G524" s="10">
        <v>22.287510000000001</v>
      </c>
      <c r="H524" s="10">
        <v>583.1</v>
      </c>
      <c r="I524" s="10">
        <v>116.62</v>
      </c>
      <c r="J524" s="8">
        <v>39884</v>
      </c>
      <c r="K524" s="9" t="s">
        <v>24</v>
      </c>
      <c r="L524" s="9" t="s">
        <v>44</v>
      </c>
    </row>
    <row r="525" spans="1:12" x14ac:dyDescent="0.25">
      <c r="A525" s="5">
        <v>39883</v>
      </c>
      <c r="B525" s="6" t="s">
        <v>526</v>
      </c>
      <c r="C525" s="7">
        <v>40000</v>
      </c>
      <c r="D525" s="7">
        <v>40020</v>
      </c>
      <c r="E525" s="7">
        <v>18981.486000000001</v>
      </c>
      <c r="F525" s="7">
        <v>149.91552000000001</v>
      </c>
      <c r="G525" s="7">
        <v>99.043019999999999</v>
      </c>
      <c r="H525" s="7">
        <v>2199.3999999999996</v>
      </c>
      <c r="I525" s="7">
        <v>340.90699999999998</v>
      </c>
      <c r="J525" s="5">
        <v>39884</v>
      </c>
      <c r="K525" s="6" t="s">
        <v>24</v>
      </c>
      <c r="L525" s="6" t="s">
        <v>43</v>
      </c>
    </row>
    <row r="526" spans="1:12" x14ac:dyDescent="0.25">
      <c r="A526" s="8">
        <v>39883</v>
      </c>
      <c r="B526" s="9" t="s">
        <v>310</v>
      </c>
      <c r="C526" s="10">
        <v>200000</v>
      </c>
      <c r="D526" s="10">
        <v>200000</v>
      </c>
      <c r="E526" s="10">
        <v>50490</v>
      </c>
      <c r="F526" s="10">
        <v>427.45446000000004</v>
      </c>
      <c r="G526" s="10">
        <v>312.91100999999998</v>
      </c>
      <c r="H526" s="10">
        <v>3913.7</v>
      </c>
      <c r="I526" s="10">
        <v>1017.5619999999998</v>
      </c>
      <c r="J526" s="8">
        <v>39883</v>
      </c>
      <c r="K526" s="9" t="s">
        <v>24</v>
      </c>
      <c r="L526" s="9" t="s">
        <v>37</v>
      </c>
    </row>
    <row r="527" spans="1:12" x14ac:dyDescent="0.25">
      <c r="A527" s="5">
        <v>39883</v>
      </c>
      <c r="B527" s="6" t="s">
        <v>527</v>
      </c>
      <c r="C527" s="7">
        <v>30000</v>
      </c>
      <c r="D527" s="7">
        <v>30000</v>
      </c>
      <c r="E527" s="7">
        <v>8262</v>
      </c>
      <c r="F527" s="7">
        <v>91.520009999999985</v>
      </c>
      <c r="G527" s="7">
        <v>0.17901</v>
      </c>
      <c r="H527" s="7">
        <v>1612.8000000000002</v>
      </c>
      <c r="I527" s="7">
        <v>233.85600000000002</v>
      </c>
      <c r="J527" s="5">
        <v>39884</v>
      </c>
      <c r="K527" s="6" t="s">
        <v>24</v>
      </c>
      <c r="L527" s="6" t="s">
        <v>43</v>
      </c>
    </row>
    <row r="528" spans="1:12" x14ac:dyDescent="0.25">
      <c r="A528" s="8">
        <v>39883</v>
      </c>
      <c r="B528" s="9" t="s">
        <v>311</v>
      </c>
      <c r="C528" s="10">
        <v>180000</v>
      </c>
      <c r="D528" s="10">
        <v>180600</v>
      </c>
      <c r="E528" s="10">
        <v>35921.340000000004</v>
      </c>
      <c r="F528" s="10">
        <v>197.93150999999997</v>
      </c>
      <c r="G528" s="10">
        <v>161.28801000000001</v>
      </c>
      <c r="H528" s="10">
        <v>4458.9999999999991</v>
      </c>
      <c r="I528" s="10">
        <v>494.9489999999999</v>
      </c>
      <c r="J528" s="8">
        <v>39883</v>
      </c>
      <c r="K528" s="9" t="s">
        <v>24</v>
      </c>
      <c r="L528" s="9" t="s">
        <v>27</v>
      </c>
    </row>
    <row r="529" spans="1:12" x14ac:dyDescent="0.25">
      <c r="A529" s="5">
        <v>39882</v>
      </c>
      <c r="B529" s="6" t="s">
        <v>312</v>
      </c>
      <c r="C529" s="7">
        <v>50000</v>
      </c>
      <c r="D529" s="7">
        <v>50250</v>
      </c>
      <c r="E529" s="7">
        <v>8072.6625000000004</v>
      </c>
      <c r="F529" s="7">
        <v>68.849999999999994</v>
      </c>
      <c r="G529" s="7">
        <v>44.802990000000001</v>
      </c>
      <c r="H529" s="7">
        <v>1310.4000000000001</v>
      </c>
      <c r="I529" s="7">
        <v>140.21280000000002</v>
      </c>
      <c r="J529" s="5">
        <v>39883</v>
      </c>
      <c r="K529" s="6" t="s">
        <v>24</v>
      </c>
      <c r="L529" s="6" t="s">
        <v>27</v>
      </c>
    </row>
    <row r="530" spans="1:12" x14ac:dyDescent="0.25">
      <c r="A530" s="8">
        <v>39888</v>
      </c>
      <c r="B530" s="9" t="s">
        <v>704</v>
      </c>
      <c r="C530" s="10">
        <v>3000</v>
      </c>
      <c r="D530" s="10">
        <v>3000</v>
      </c>
      <c r="E530" s="10">
        <v>27478.214010000003</v>
      </c>
      <c r="F530" s="10">
        <v>23.66451</v>
      </c>
      <c r="G530" s="10">
        <v>55.615500000000004</v>
      </c>
      <c r="H530" s="10">
        <v>522.20000000000005</v>
      </c>
      <c r="I530" s="10">
        <v>86.162999999999997</v>
      </c>
      <c r="J530" s="8">
        <v>39888</v>
      </c>
      <c r="K530" s="9" t="s">
        <v>24</v>
      </c>
      <c r="L530" s="9" t="s">
        <v>55</v>
      </c>
    </row>
    <row r="531" spans="1:12" x14ac:dyDescent="0.25">
      <c r="A531" s="5">
        <v>39883</v>
      </c>
      <c r="B531" s="6" t="s">
        <v>488</v>
      </c>
      <c r="C531" s="7">
        <v>45000</v>
      </c>
      <c r="D531" s="7">
        <v>45000</v>
      </c>
      <c r="E531" s="7">
        <v>7435.8</v>
      </c>
      <c r="F531" s="7">
        <v>92.462489999999988</v>
      </c>
      <c r="G531" s="7">
        <v>60.128999999999998</v>
      </c>
      <c r="H531" s="7">
        <v>1002.4</v>
      </c>
      <c r="I531" s="7">
        <v>222.53279999999998</v>
      </c>
      <c r="J531" s="5">
        <v>39884</v>
      </c>
      <c r="K531" s="6" t="s">
        <v>24</v>
      </c>
      <c r="L531" s="6" t="s">
        <v>27</v>
      </c>
    </row>
    <row r="532" spans="1:12" x14ac:dyDescent="0.25">
      <c r="A532" s="8">
        <v>39883</v>
      </c>
      <c r="B532" s="9" t="s">
        <v>528</v>
      </c>
      <c r="C532" s="10">
        <v>30000</v>
      </c>
      <c r="D532" s="10">
        <v>30000</v>
      </c>
      <c r="E532" s="10">
        <v>7803</v>
      </c>
      <c r="F532" s="10">
        <v>200.96549999999999</v>
      </c>
      <c r="G532" s="10">
        <v>96.084000000000003</v>
      </c>
      <c r="H532" s="10">
        <v>2170</v>
      </c>
      <c r="I532" s="10">
        <v>181.19499999999999</v>
      </c>
      <c r="J532" s="8">
        <v>39883</v>
      </c>
      <c r="K532" s="9" t="s">
        <v>24</v>
      </c>
      <c r="L532" s="9" t="s">
        <v>43</v>
      </c>
    </row>
    <row r="533" spans="1:12" x14ac:dyDescent="0.25">
      <c r="A533" s="5">
        <v>39883</v>
      </c>
      <c r="B533" s="6" t="s">
        <v>529</v>
      </c>
      <c r="C533" s="7">
        <v>30000</v>
      </c>
      <c r="D533" s="7">
        <v>30000</v>
      </c>
      <c r="E533" s="7">
        <v>7803</v>
      </c>
      <c r="F533" s="7">
        <v>92.665980000000005</v>
      </c>
      <c r="G533" s="7">
        <v>75.888000000000005</v>
      </c>
      <c r="H533" s="7">
        <v>1814.3999999999996</v>
      </c>
      <c r="I533" s="7">
        <v>151.50239999999999</v>
      </c>
      <c r="J533" s="5">
        <v>39883</v>
      </c>
      <c r="K533" s="6" t="s">
        <v>24</v>
      </c>
      <c r="L533" s="6" t="s">
        <v>43</v>
      </c>
    </row>
    <row r="534" spans="1:12" x14ac:dyDescent="0.25">
      <c r="A534" s="8">
        <v>39882</v>
      </c>
      <c r="B534" s="9" t="s">
        <v>530</v>
      </c>
      <c r="C534" s="10">
        <v>30000</v>
      </c>
      <c r="D534" s="10">
        <v>30000</v>
      </c>
      <c r="E534" s="10">
        <v>24786.000000000004</v>
      </c>
      <c r="F534" s="10">
        <v>188.8785</v>
      </c>
      <c r="G534" s="10">
        <v>148.6395</v>
      </c>
      <c r="H534" s="10">
        <v>2706.2</v>
      </c>
      <c r="I534" s="10">
        <v>506.05939999999998</v>
      </c>
      <c r="J534" s="8">
        <v>39883</v>
      </c>
      <c r="K534" s="9" t="s">
        <v>24</v>
      </c>
      <c r="L534" s="9" t="s">
        <v>33</v>
      </c>
    </row>
    <row r="535" spans="1:12" x14ac:dyDescent="0.25">
      <c r="A535" s="5">
        <v>39884</v>
      </c>
      <c r="B535" s="6" t="s">
        <v>313</v>
      </c>
      <c r="C535" s="7">
        <v>321000</v>
      </c>
      <c r="D535" s="7">
        <v>321000</v>
      </c>
      <c r="E535" s="7">
        <v>89385.659999999989</v>
      </c>
      <c r="F535" s="7">
        <v>74.561490000000006</v>
      </c>
      <c r="G535" s="7">
        <v>375.05349000000001</v>
      </c>
      <c r="H535" s="7">
        <v>15413.999999999998</v>
      </c>
      <c r="I535" s="7">
        <v>2003.8199999999997</v>
      </c>
      <c r="J535" s="5">
        <v>39884</v>
      </c>
      <c r="K535" s="6" t="s">
        <v>24</v>
      </c>
      <c r="L535" s="6" t="s">
        <v>35</v>
      </c>
    </row>
    <row r="536" spans="1:12" x14ac:dyDescent="0.25">
      <c r="A536" s="8">
        <v>39883</v>
      </c>
      <c r="B536" s="9" t="s">
        <v>314</v>
      </c>
      <c r="C536" s="10">
        <v>180000</v>
      </c>
      <c r="D536" s="10">
        <v>180000</v>
      </c>
      <c r="E536" s="10">
        <v>8647.56</v>
      </c>
      <c r="F536" s="10">
        <v>47.456009999999999</v>
      </c>
      <c r="G536" s="10">
        <v>38.65851</v>
      </c>
      <c r="H536" s="10">
        <v>902.99999999999989</v>
      </c>
      <c r="I536" s="10">
        <v>100.23299999999999</v>
      </c>
      <c r="J536" s="8">
        <v>39883</v>
      </c>
      <c r="K536" s="9" t="s">
        <v>24</v>
      </c>
      <c r="L536" s="9" t="s">
        <v>70</v>
      </c>
    </row>
    <row r="537" spans="1:12" x14ac:dyDescent="0.25">
      <c r="A537" s="5">
        <v>39883</v>
      </c>
      <c r="B537" s="6" t="s">
        <v>315</v>
      </c>
      <c r="C537" s="7">
        <v>54000</v>
      </c>
      <c r="D537" s="7">
        <v>54000</v>
      </c>
      <c r="E537" s="7">
        <v>10740.6</v>
      </c>
      <c r="F537" s="7">
        <v>102.33099</v>
      </c>
      <c r="G537" s="7">
        <v>58.981499999999997</v>
      </c>
      <c r="H537" s="7">
        <v>884.09999999999991</v>
      </c>
      <c r="I537" s="7">
        <v>147.64469999999997</v>
      </c>
      <c r="J537" s="5">
        <v>39883</v>
      </c>
      <c r="K537" s="6" t="s">
        <v>24</v>
      </c>
      <c r="L537" s="6" t="s">
        <v>27</v>
      </c>
    </row>
    <row r="538" spans="1:12" x14ac:dyDescent="0.25">
      <c r="A538" s="8">
        <v>39883</v>
      </c>
      <c r="B538" s="9" t="s">
        <v>316</v>
      </c>
      <c r="C538" s="10">
        <v>54000</v>
      </c>
      <c r="D538" s="10">
        <v>54000</v>
      </c>
      <c r="E538" s="10">
        <v>6609.6</v>
      </c>
      <c r="F538" s="10">
        <v>54.900989999999993</v>
      </c>
      <c r="G538" s="10">
        <v>51.840990000000005</v>
      </c>
      <c r="H538" s="10">
        <v>870.0999999999998</v>
      </c>
      <c r="I538" s="10">
        <v>145.30669999999998</v>
      </c>
      <c r="J538" s="8">
        <v>39883</v>
      </c>
      <c r="K538" s="9" t="s">
        <v>24</v>
      </c>
      <c r="L538" s="9" t="s">
        <v>27</v>
      </c>
    </row>
    <row r="539" spans="1:12" x14ac:dyDescent="0.25">
      <c r="A539" s="5">
        <v>39883</v>
      </c>
      <c r="B539" s="6" t="s">
        <v>317</v>
      </c>
      <c r="C539" s="7">
        <v>54000</v>
      </c>
      <c r="D539" s="7">
        <v>54000</v>
      </c>
      <c r="E539" s="7">
        <v>6609.6</v>
      </c>
      <c r="F539" s="7">
        <v>43.961490000000005</v>
      </c>
      <c r="G539" s="7">
        <v>40.494509999999998</v>
      </c>
      <c r="H539" s="7">
        <v>894.5999999999998</v>
      </c>
      <c r="I539" s="7">
        <v>149.39819999999997</v>
      </c>
      <c r="J539" s="5">
        <v>39883</v>
      </c>
      <c r="K539" s="6" t="s">
        <v>24</v>
      </c>
      <c r="L539" s="6" t="s">
        <v>27</v>
      </c>
    </row>
    <row r="540" spans="1:12" x14ac:dyDescent="0.25">
      <c r="A540" s="8">
        <v>39882</v>
      </c>
      <c r="B540" s="9" t="s">
        <v>318</v>
      </c>
      <c r="C540" s="10">
        <v>54000</v>
      </c>
      <c r="D540" s="10">
        <v>54000</v>
      </c>
      <c r="E540" s="10">
        <v>6609.6</v>
      </c>
      <c r="F540" s="10">
        <v>43.27299</v>
      </c>
      <c r="G540" s="10">
        <v>26.060490000000001</v>
      </c>
      <c r="H540" s="10">
        <v>1758.2323353293411</v>
      </c>
      <c r="I540" s="10">
        <v>146.8124</v>
      </c>
      <c r="J540" s="8">
        <v>39883</v>
      </c>
      <c r="K540" s="9" t="s">
        <v>24</v>
      </c>
      <c r="L540" s="9" t="s">
        <v>27</v>
      </c>
    </row>
    <row r="541" spans="1:12" x14ac:dyDescent="0.25">
      <c r="A541" s="5">
        <v>39882</v>
      </c>
      <c r="B541" s="6" t="s">
        <v>319</v>
      </c>
      <c r="C541" s="7">
        <v>10000</v>
      </c>
      <c r="D541" s="7">
        <v>10000</v>
      </c>
      <c r="E541" s="7">
        <v>6961.5</v>
      </c>
      <c r="F541" s="7">
        <v>37.74051</v>
      </c>
      <c r="G541" s="7">
        <v>13.846500000000001</v>
      </c>
      <c r="H541" s="7">
        <v>226.79999999999998</v>
      </c>
      <c r="I541" s="7">
        <v>37.421999999999997</v>
      </c>
      <c r="J541" s="5">
        <v>39883</v>
      </c>
      <c r="K541" s="6" t="s">
        <v>24</v>
      </c>
      <c r="L541" s="6" t="s">
        <v>55</v>
      </c>
    </row>
    <row r="542" spans="1:12" x14ac:dyDescent="0.25">
      <c r="A542" s="8">
        <v>39888</v>
      </c>
      <c r="B542" s="9" t="s">
        <v>320</v>
      </c>
      <c r="C542" s="10">
        <v>20000</v>
      </c>
      <c r="D542" s="10">
        <v>20000</v>
      </c>
      <c r="E542" s="10">
        <v>10006.200000000001</v>
      </c>
      <c r="F542" s="10">
        <v>119.16251999999999</v>
      </c>
      <c r="G542" s="10">
        <v>45.9</v>
      </c>
      <c r="H542" s="10">
        <v>1283.8</v>
      </c>
      <c r="I542" s="10">
        <v>208.61750000000001</v>
      </c>
      <c r="J542" s="8">
        <v>39888</v>
      </c>
      <c r="K542" s="9" t="s">
        <v>24</v>
      </c>
      <c r="L542" s="9" t="s">
        <v>26</v>
      </c>
    </row>
    <row r="543" spans="1:12" x14ac:dyDescent="0.25">
      <c r="A543" s="5">
        <v>39883</v>
      </c>
      <c r="B543" s="6" t="s">
        <v>321</v>
      </c>
      <c r="C543" s="7">
        <v>5000</v>
      </c>
      <c r="D543" s="7">
        <v>5100</v>
      </c>
      <c r="E543" s="7">
        <v>11860.56</v>
      </c>
      <c r="F543" s="7">
        <v>152.56700999999995</v>
      </c>
      <c r="G543" s="7">
        <v>21.343499999999999</v>
      </c>
      <c r="H543" s="7">
        <v>782.59999999999991</v>
      </c>
      <c r="I543" s="7">
        <v>78.259999999999991</v>
      </c>
      <c r="J543" s="5">
        <v>39883</v>
      </c>
      <c r="K543" s="6" t="s">
        <v>24</v>
      </c>
      <c r="L543" s="6" t="s">
        <v>33</v>
      </c>
    </row>
    <row r="544" spans="1:12" x14ac:dyDescent="0.25">
      <c r="A544" s="8">
        <v>39882</v>
      </c>
      <c r="B544" s="9" t="s">
        <v>322</v>
      </c>
      <c r="C544" s="10">
        <v>100000</v>
      </c>
      <c r="D544" s="10">
        <v>100000</v>
      </c>
      <c r="E544" s="10">
        <v>48960</v>
      </c>
      <c r="F544" s="10">
        <v>192.36995999999999</v>
      </c>
      <c r="G544" s="10">
        <v>150.78149999999999</v>
      </c>
      <c r="H544" s="10">
        <v>3038.0000000000005</v>
      </c>
      <c r="I544" s="10">
        <v>911.40000000000009</v>
      </c>
      <c r="J544" s="8">
        <v>39882</v>
      </c>
      <c r="K544" s="9" t="s">
        <v>24</v>
      </c>
      <c r="L544" s="9" t="s">
        <v>33</v>
      </c>
    </row>
    <row r="545" spans="1:12" x14ac:dyDescent="0.25">
      <c r="A545" s="5">
        <v>39887</v>
      </c>
      <c r="B545" s="6" t="s">
        <v>323</v>
      </c>
      <c r="C545" s="7">
        <v>100000</v>
      </c>
      <c r="D545" s="7">
        <v>100200</v>
      </c>
      <c r="E545" s="7">
        <v>22535.982</v>
      </c>
      <c r="F545" s="7">
        <v>249.66999000000004</v>
      </c>
      <c r="G545" s="7">
        <v>136.2465</v>
      </c>
      <c r="H545" s="7">
        <v>4197.1999999999989</v>
      </c>
      <c r="I545" s="7">
        <v>300.09979999999996</v>
      </c>
      <c r="J545" s="5">
        <v>39888</v>
      </c>
      <c r="K545" s="6" t="s">
        <v>24</v>
      </c>
      <c r="L545" s="6" t="s">
        <v>27</v>
      </c>
    </row>
    <row r="546" spans="1:12" x14ac:dyDescent="0.25">
      <c r="A546" s="8">
        <v>39881</v>
      </c>
      <c r="B546" s="9" t="s">
        <v>324</v>
      </c>
      <c r="C546" s="10">
        <v>20000</v>
      </c>
      <c r="D546" s="10">
        <v>20000</v>
      </c>
      <c r="E546" s="10">
        <v>22032</v>
      </c>
      <c r="F546" s="10">
        <v>439.06103999999993</v>
      </c>
      <c r="G546" s="10">
        <v>163.45602000000002</v>
      </c>
      <c r="H546" s="10">
        <v>4241.9999999999991</v>
      </c>
      <c r="I546" s="10">
        <v>678.71999999999991</v>
      </c>
      <c r="J546" s="8">
        <v>39882</v>
      </c>
      <c r="K546" s="9" t="s">
        <v>24</v>
      </c>
      <c r="L546" s="9" t="s">
        <v>43</v>
      </c>
    </row>
    <row r="547" spans="1:12" x14ac:dyDescent="0.25">
      <c r="A547" s="5">
        <v>39883</v>
      </c>
      <c r="B547" s="6" t="s">
        <v>680</v>
      </c>
      <c r="C547" s="7">
        <v>50000</v>
      </c>
      <c r="D547" s="7">
        <v>50000</v>
      </c>
      <c r="E547" s="7">
        <v>3442.5</v>
      </c>
      <c r="F547" s="7">
        <v>108.09450000000001</v>
      </c>
      <c r="G547" s="7">
        <v>23.511510000000001</v>
      </c>
      <c r="H547" s="7">
        <v>708.4</v>
      </c>
      <c r="I547" s="7">
        <v>66.235399999999998</v>
      </c>
      <c r="J547" s="5">
        <v>39884</v>
      </c>
      <c r="K547" s="6" t="s">
        <v>24</v>
      </c>
      <c r="L547" s="6" t="s">
        <v>27</v>
      </c>
    </row>
    <row r="548" spans="1:12" x14ac:dyDescent="0.25">
      <c r="A548" s="8">
        <v>39883</v>
      </c>
      <c r="B548" s="9" t="s">
        <v>681</v>
      </c>
      <c r="C548" s="10">
        <v>20000</v>
      </c>
      <c r="D548" s="10">
        <v>20550</v>
      </c>
      <c r="E548" s="10">
        <v>13677.0525</v>
      </c>
      <c r="F548" s="10">
        <v>83.998530000000002</v>
      </c>
      <c r="G548" s="10">
        <v>71.221499999999992</v>
      </c>
      <c r="H548" s="10">
        <v>1272.6000000000001</v>
      </c>
      <c r="I548" s="10">
        <v>305.42399999999998</v>
      </c>
      <c r="J548" s="8">
        <v>39883</v>
      </c>
      <c r="K548" s="9" t="s">
        <v>24</v>
      </c>
      <c r="L548" s="9" t="s">
        <v>33</v>
      </c>
    </row>
    <row r="549" spans="1:12" x14ac:dyDescent="0.25">
      <c r="A549" s="5">
        <v>39883</v>
      </c>
      <c r="B549" s="6" t="s">
        <v>682</v>
      </c>
      <c r="C549" s="7">
        <v>30000</v>
      </c>
      <c r="D549" s="7">
        <v>30000</v>
      </c>
      <c r="E549" s="7">
        <v>16524</v>
      </c>
      <c r="F549" s="7">
        <v>88.840980000000002</v>
      </c>
      <c r="G549" s="7">
        <v>167.40801000000002</v>
      </c>
      <c r="H549" s="7">
        <v>3774.3999999999996</v>
      </c>
      <c r="I549" s="7">
        <v>452.92799999999994</v>
      </c>
      <c r="J549" s="5">
        <v>39883</v>
      </c>
      <c r="K549" s="6" t="s">
        <v>24</v>
      </c>
      <c r="L549" s="6" t="s">
        <v>33</v>
      </c>
    </row>
    <row r="550" spans="1:12" x14ac:dyDescent="0.25">
      <c r="A550" s="8">
        <v>39883</v>
      </c>
      <c r="B550" s="9" t="s">
        <v>683</v>
      </c>
      <c r="C550" s="10">
        <v>22000</v>
      </c>
      <c r="D550" s="10">
        <v>22000</v>
      </c>
      <c r="E550" s="10">
        <v>11276.1</v>
      </c>
      <c r="F550" s="10">
        <v>124.13348999999999</v>
      </c>
      <c r="G550" s="10">
        <v>63.009990000000002</v>
      </c>
      <c r="H550" s="10">
        <v>2097.2000000000003</v>
      </c>
      <c r="I550" s="10">
        <v>269.49019999999996</v>
      </c>
      <c r="J550" s="8">
        <v>39883</v>
      </c>
      <c r="K550" s="9" t="s">
        <v>24</v>
      </c>
      <c r="L550" s="9" t="s">
        <v>33</v>
      </c>
    </row>
    <row r="551" spans="1:12" x14ac:dyDescent="0.25">
      <c r="A551" s="5">
        <v>39883</v>
      </c>
      <c r="B551" s="6" t="s">
        <v>684</v>
      </c>
      <c r="C551" s="7">
        <v>22000</v>
      </c>
      <c r="D551" s="7">
        <v>22000</v>
      </c>
      <c r="E551" s="7">
        <v>11276.1</v>
      </c>
      <c r="F551" s="7">
        <v>252.19448999999994</v>
      </c>
      <c r="G551" s="7">
        <v>30.779010000000003</v>
      </c>
      <c r="H551" s="7">
        <v>1773.8</v>
      </c>
      <c r="I551" s="7">
        <v>227.93329999999997</v>
      </c>
      <c r="J551" s="5">
        <v>39883</v>
      </c>
      <c r="K551" s="6" t="s">
        <v>24</v>
      </c>
      <c r="L551" s="6" t="s">
        <v>33</v>
      </c>
    </row>
    <row r="552" spans="1:12" x14ac:dyDescent="0.25">
      <c r="A552" s="8">
        <v>39883</v>
      </c>
      <c r="B552" s="9" t="s">
        <v>325</v>
      </c>
      <c r="C552" s="10">
        <v>200000</v>
      </c>
      <c r="D552" s="10">
        <v>200000</v>
      </c>
      <c r="E552" s="10">
        <v>33660</v>
      </c>
      <c r="F552" s="10">
        <v>84.915000000000006</v>
      </c>
      <c r="G552" s="10">
        <v>209.22749999999999</v>
      </c>
      <c r="H552" s="10">
        <v>3675.6999999999989</v>
      </c>
      <c r="I552" s="10">
        <v>1470.28</v>
      </c>
      <c r="J552" s="8">
        <v>39883</v>
      </c>
      <c r="K552" s="9" t="s">
        <v>24</v>
      </c>
      <c r="L552" s="9" t="s">
        <v>35</v>
      </c>
    </row>
    <row r="553" spans="1:12" x14ac:dyDescent="0.25">
      <c r="A553" s="5">
        <v>39883</v>
      </c>
      <c r="B553" s="6" t="s">
        <v>39</v>
      </c>
      <c r="C553" s="7">
        <v>100000</v>
      </c>
      <c r="D553" s="7">
        <v>100000</v>
      </c>
      <c r="E553" s="7">
        <v>29070</v>
      </c>
      <c r="F553" s="7">
        <v>220.26950999999997</v>
      </c>
      <c r="G553" s="7">
        <v>0.10251</v>
      </c>
      <c r="H553" s="7">
        <v>3765.9999999999995</v>
      </c>
      <c r="I553" s="7">
        <v>753.19999999999993</v>
      </c>
      <c r="J553" s="5">
        <v>39883</v>
      </c>
      <c r="K553" s="6" t="s">
        <v>24</v>
      </c>
      <c r="L553" s="6" t="s">
        <v>35</v>
      </c>
    </row>
    <row r="554" spans="1:12" x14ac:dyDescent="0.25">
      <c r="A554" s="8">
        <v>39882</v>
      </c>
      <c r="B554" s="9" t="s">
        <v>615</v>
      </c>
      <c r="C554" s="10">
        <v>105000</v>
      </c>
      <c r="D554" s="10">
        <v>105000</v>
      </c>
      <c r="E554" s="10">
        <v>17028.900000000001</v>
      </c>
      <c r="F554" s="10">
        <v>196.09397999999999</v>
      </c>
      <c r="G554" s="10">
        <v>90.449010000000001</v>
      </c>
      <c r="H554" s="10">
        <v>3115</v>
      </c>
      <c r="I554" s="10">
        <v>333.30499999999995</v>
      </c>
      <c r="J554" s="8">
        <v>39883</v>
      </c>
      <c r="K554" s="9" t="s">
        <v>24</v>
      </c>
      <c r="L554" s="9" t="s">
        <v>64</v>
      </c>
    </row>
    <row r="555" spans="1:12" x14ac:dyDescent="0.25">
      <c r="A555" s="5">
        <v>39884</v>
      </c>
      <c r="B555" s="6" t="s">
        <v>531</v>
      </c>
      <c r="C555" s="7">
        <v>30000</v>
      </c>
      <c r="D555" s="7">
        <v>30000</v>
      </c>
      <c r="E555" s="7">
        <v>8262</v>
      </c>
      <c r="F555" s="7">
        <v>143.667</v>
      </c>
      <c r="G555" s="7">
        <v>48.144509999999997</v>
      </c>
      <c r="H555" s="7">
        <v>940.10000000000014</v>
      </c>
      <c r="I555" s="7">
        <v>272.62900000000002</v>
      </c>
      <c r="J555" s="5">
        <v>39884</v>
      </c>
      <c r="K555" s="6" t="s">
        <v>24</v>
      </c>
      <c r="L555" s="6" t="s">
        <v>43</v>
      </c>
    </row>
    <row r="556" spans="1:12" x14ac:dyDescent="0.25">
      <c r="A556" s="8">
        <v>39884</v>
      </c>
      <c r="B556" s="9" t="s">
        <v>326</v>
      </c>
      <c r="C556" s="10">
        <v>25000</v>
      </c>
      <c r="D556" s="10">
        <v>24780</v>
      </c>
      <c r="E556" s="10">
        <v>11374.02</v>
      </c>
      <c r="F556" s="10">
        <v>265.81148999999999</v>
      </c>
      <c r="G556" s="10">
        <v>75.835980000000006</v>
      </c>
      <c r="H556" s="10">
        <v>1351.6999999999998</v>
      </c>
      <c r="I556" s="10">
        <v>225.73389999999998</v>
      </c>
      <c r="J556" s="8">
        <v>39888</v>
      </c>
      <c r="K556" s="9" t="s">
        <v>24</v>
      </c>
      <c r="L556" s="9" t="s">
        <v>37</v>
      </c>
    </row>
    <row r="557" spans="1:12" x14ac:dyDescent="0.25">
      <c r="A557" s="5">
        <v>39882</v>
      </c>
      <c r="B557" s="6" t="s">
        <v>327</v>
      </c>
      <c r="C557" s="7">
        <v>20000</v>
      </c>
      <c r="D557" s="7">
        <v>18000</v>
      </c>
      <c r="E557" s="7">
        <v>5783.4000000000005</v>
      </c>
      <c r="F557" s="7">
        <v>51.917490000000001</v>
      </c>
      <c r="G557" s="7">
        <v>27.107009999999999</v>
      </c>
      <c r="H557" s="7">
        <v>122.49999999999999</v>
      </c>
      <c r="I557" s="7">
        <v>39.8125</v>
      </c>
      <c r="J557" s="5">
        <v>39883</v>
      </c>
      <c r="K557" s="6" t="s">
        <v>24</v>
      </c>
      <c r="L557" s="6" t="s">
        <v>70</v>
      </c>
    </row>
    <row r="558" spans="1:12" x14ac:dyDescent="0.25">
      <c r="A558" s="8">
        <v>39882</v>
      </c>
      <c r="B558" s="9" t="s">
        <v>627</v>
      </c>
      <c r="C558" s="10">
        <v>4000</v>
      </c>
      <c r="D558" s="10">
        <v>4020</v>
      </c>
      <c r="E558" s="10">
        <v>4213.1610000000001</v>
      </c>
      <c r="F558" s="10">
        <v>150.88248000000002</v>
      </c>
      <c r="G558" s="10">
        <v>26.877510000000001</v>
      </c>
      <c r="H558" s="10">
        <v>650.99999999999989</v>
      </c>
      <c r="I558" s="10">
        <v>54.358500000000006</v>
      </c>
      <c r="J558" s="8">
        <v>39883</v>
      </c>
      <c r="K558" s="9" t="s">
        <v>24</v>
      </c>
      <c r="L558" s="9" t="s">
        <v>26</v>
      </c>
    </row>
    <row r="559" spans="1:12" x14ac:dyDescent="0.25">
      <c r="A559" s="5">
        <v>39881</v>
      </c>
      <c r="B559" s="6" t="s">
        <v>628</v>
      </c>
      <c r="C559" s="7">
        <v>6000</v>
      </c>
      <c r="D559" s="7">
        <v>6030</v>
      </c>
      <c r="E559" s="7">
        <v>6319.7415000000001</v>
      </c>
      <c r="F559" s="7">
        <v>60.869520000000001</v>
      </c>
      <c r="G559" s="7">
        <v>57.272489999999998</v>
      </c>
      <c r="H559" s="7">
        <v>926.79999999999973</v>
      </c>
      <c r="I559" s="7">
        <v>77.387799999999999</v>
      </c>
      <c r="J559" s="5">
        <v>39883</v>
      </c>
      <c r="K559" s="6" t="s">
        <v>24</v>
      </c>
      <c r="L559" s="6" t="s">
        <v>26</v>
      </c>
    </row>
    <row r="560" spans="1:12" x14ac:dyDescent="0.25">
      <c r="A560" s="8">
        <v>39882</v>
      </c>
      <c r="B560" s="9" t="s">
        <v>629</v>
      </c>
      <c r="C560" s="10">
        <v>12000</v>
      </c>
      <c r="D560" s="10">
        <v>12000</v>
      </c>
      <c r="E560" s="10">
        <v>12576.6</v>
      </c>
      <c r="F560" s="10">
        <v>120.79350000000001</v>
      </c>
      <c r="G560" s="10">
        <v>86.954489999999993</v>
      </c>
      <c r="H560" s="10">
        <v>942.19999999999982</v>
      </c>
      <c r="I560" s="10">
        <v>157.34739999999996</v>
      </c>
      <c r="J560" s="8">
        <v>39883</v>
      </c>
      <c r="K560" s="9" t="s">
        <v>24</v>
      </c>
      <c r="L560" s="9" t="s">
        <v>26</v>
      </c>
    </row>
    <row r="561" spans="1:12" x14ac:dyDescent="0.25">
      <c r="A561" s="5">
        <v>39881</v>
      </c>
      <c r="B561" s="6" t="s">
        <v>630</v>
      </c>
      <c r="C561" s="7">
        <v>6000</v>
      </c>
      <c r="D561" s="7">
        <v>6000</v>
      </c>
      <c r="E561" s="7">
        <v>6288.3</v>
      </c>
      <c r="F561" s="7">
        <v>107.20097999999999</v>
      </c>
      <c r="G561" s="7">
        <v>50.846489999999996</v>
      </c>
      <c r="H561" s="7">
        <v>851.19999999999993</v>
      </c>
      <c r="I561" s="7">
        <v>71.075200000000009</v>
      </c>
      <c r="J561" s="5">
        <v>39883</v>
      </c>
      <c r="K561" s="6" t="s">
        <v>24</v>
      </c>
      <c r="L561" s="6" t="s">
        <v>26</v>
      </c>
    </row>
    <row r="562" spans="1:12" x14ac:dyDescent="0.25">
      <c r="A562" s="8">
        <v>39882</v>
      </c>
      <c r="B562" s="9" t="s">
        <v>631</v>
      </c>
      <c r="C562" s="10">
        <v>7000</v>
      </c>
      <c r="D562" s="10">
        <v>7020</v>
      </c>
      <c r="E562" s="10">
        <v>7786.9350000000004</v>
      </c>
      <c r="F562" s="10">
        <v>92.564999999999998</v>
      </c>
      <c r="G562" s="10">
        <v>37.688490000000002</v>
      </c>
      <c r="H562" s="10">
        <v>1300.6000000000001</v>
      </c>
      <c r="I562" s="10">
        <v>114.45280000000001</v>
      </c>
      <c r="J562" s="8">
        <v>39883</v>
      </c>
      <c r="K562" s="9" t="s">
        <v>24</v>
      </c>
      <c r="L562" s="9" t="s">
        <v>26</v>
      </c>
    </row>
    <row r="563" spans="1:12" x14ac:dyDescent="0.25">
      <c r="A563" s="5">
        <v>39881</v>
      </c>
      <c r="B563" s="6" t="s">
        <v>632</v>
      </c>
      <c r="C563" s="7">
        <v>9000</v>
      </c>
      <c r="D563" s="7">
        <v>9000</v>
      </c>
      <c r="E563" s="7">
        <v>9432.4500000000007</v>
      </c>
      <c r="F563" s="7">
        <v>319.79600999999997</v>
      </c>
      <c r="G563" s="7">
        <v>52.35201</v>
      </c>
      <c r="H563" s="7">
        <v>779.8</v>
      </c>
      <c r="I563" s="7">
        <v>130.22659999999999</v>
      </c>
      <c r="J563" s="5">
        <v>39888</v>
      </c>
      <c r="K563" s="6" t="s">
        <v>24</v>
      </c>
      <c r="L563" s="6" t="s">
        <v>26</v>
      </c>
    </row>
    <row r="564" spans="1:12" x14ac:dyDescent="0.25">
      <c r="A564" s="8">
        <v>39882</v>
      </c>
      <c r="B564" s="9" t="s">
        <v>633</v>
      </c>
      <c r="C564" s="10">
        <v>4000</v>
      </c>
      <c r="D564" s="10">
        <v>4020</v>
      </c>
      <c r="E564" s="10">
        <v>4213.1610000000001</v>
      </c>
      <c r="F564" s="10">
        <v>137.64950999999999</v>
      </c>
      <c r="G564" s="10">
        <v>40.391999999999996</v>
      </c>
      <c r="H564" s="10">
        <v>957.59999999999991</v>
      </c>
      <c r="I564" s="10">
        <v>79.959599999999995</v>
      </c>
      <c r="J564" s="8">
        <v>39883</v>
      </c>
      <c r="K564" s="9" t="s">
        <v>24</v>
      </c>
      <c r="L564" s="9" t="s">
        <v>26</v>
      </c>
    </row>
    <row r="565" spans="1:12" x14ac:dyDescent="0.25">
      <c r="A565" s="5">
        <v>39882</v>
      </c>
      <c r="B565" s="6" t="s">
        <v>634</v>
      </c>
      <c r="C565" s="7">
        <v>4000</v>
      </c>
      <c r="D565" s="7">
        <v>4020</v>
      </c>
      <c r="E565" s="7">
        <v>4213.1610000000001</v>
      </c>
      <c r="F565" s="7">
        <v>201.44898000000001</v>
      </c>
      <c r="G565" s="7">
        <v>28.890989999999999</v>
      </c>
      <c r="H565" s="7">
        <v>324.09999999999997</v>
      </c>
      <c r="I565" s="7">
        <v>54.124699999999997</v>
      </c>
      <c r="J565" s="5">
        <v>39883</v>
      </c>
      <c r="K565" s="6" t="s">
        <v>24</v>
      </c>
      <c r="L565" s="6" t="s">
        <v>26</v>
      </c>
    </row>
    <row r="566" spans="1:12" x14ac:dyDescent="0.25">
      <c r="A566" s="8">
        <v>39888</v>
      </c>
      <c r="B566" s="9" t="s">
        <v>328</v>
      </c>
      <c r="C566" s="10">
        <v>530000</v>
      </c>
      <c r="D566" s="10">
        <v>530010</v>
      </c>
      <c r="E566" s="10">
        <v>141946.66868849998</v>
      </c>
      <c r="F566" s="10">
        <v>109.13949</v>
      </c>
      <c r="G566" s="10">
        <v>1560.5495099999994</v>
      </c>
      <c r="H566" s="10">
        <v>19782.89549549549</v>
      </c>
      <c r="I566" s="10">
        <v>6587.7041999999983</v>
      </c>
      <c r="J566" s="8">
        <v>39888</v>
      </c>
      <c r="K566" s="9" t="s">
        <v>24</v>
      </c>
      <c r="L566" s="9" t="s">
        <v>60</v>
      </c>
    </row>
    <row r="567" spans="1:12" x14ac:dyDescent="0.25">
      <c r="A567" s="5">
        <v>39883</v>
      </c>
      <c r="B567" s="6" t="s">
        <v>635</v>
      </c>
      <c r="C567" s="7">
        <v>7000</v>
      </c>
      <c r="D567" s="7">
        <v>7000</v>
      </c>
      <c r="E567" s="7">
        <v>11191.949999999999</v>
      </c>
      <c r="F567" s="7">
        <v>189.00549000000001</v>
      </c>
      <c r="G567" s="7">
        <v>51.687990000000006</v>
      </c>
      <c r="H567" s="7">
        <v>714</v>
      </c>
      <c r="I567" s="7">
        <v>119.238</v>
      </c>
      <c r="J567" s="5">
        <v>39888</v>
      </c>
      <c r="K567" s="6" t="s">
        <v>24</v>
      </c>
      <c r="L567" s="6" t="s">
        <v>26</v>
      </c>
    </row>
    <row r="568" spans="1:12" x14ac:dyDescent="0.25">
      <c r="A568" s="8">
        <v>39883</v>
      </c>
      <c r="B568" s="9" t="s">
        <v>621</v>
      </c>
      <c r="C568" s="10">
        <v>9000</v>
      </c>
      <c r="D568" s="10">
        <v>9000</v>
      </c>
      <c r="E568" s="10">
        <v>7229.25</v>
      </c>
      <c r="F568" s="10">
        <v>75.811499999999995</v>
      </c>
      <c r="G568" s="10">
        <v>20.681010000000001</v>
      </c>
      <c r="H568" s="10">
        <v>905.8</v>
      </c>
      <c r="I568" s="10">
        <v>90.58</v>
      </c>
      <c r="J568" s="8">
        <v>39888</v>
      </c>
      <c r="K568" s="9" t="s">
        <v>24</v>
      </c>
      <c r="L568" s="9" t="s">
        <v>29</v>
      </c>
    </row>
    <row r="569" spans="1:12" x14ac:dyDescent="0.25">
      <c r="A569" s="5">
        <v>39883</v>
      </c>
      <c r="B569" s="6" t="s">
        <v>636</v>
      </c>
      <c r="C569" s="7">
        <v>7000</v>
      </c>
      <c r="D569" s="7">
        <v>7165</v>
      </c>
      <c r="E569" s="7">
        <v>5755.2862500000001</v>
      </c>
      <c r="F569" s="7">
        <v>245.61549000000002</v>
      </c>
      <c r="G569" s="7">
        <v>13.896990000000001</v>
      </c>
      <c r="H569" s="7">
        <v>249.2</v>
      </c>
      <c r="I569" s="7">
        <v>24.919999999999998</v>
      </c>
      <c r="J569" s="5">
        <v>39888</v>
      </c>
      <c r="K569" s="6" t="s">
        <v>24</v>
      </c>
      <c r="L569" s="6" t="s">
        <v>29</v>
      </c>
    </row>
    <row r="570" spans="1:12" x14ac:dyDescent="0.25">
      <c r="A570" s="8">
        <v>39883</v>
      </c>
      <c r="B570" s="9" t="s">
        <v>637</v>
      </c>
      <c r="C570" s="10">
        <v>8000</v>
      </c>
      <c r="D570" s="10">
        <v>8390</v>
      </c>
      <c r="E570" s="10">
        <v>13414.351499999999</v>
      </c>
      <c r="F570" s="10">
        <v>108.85950000000001</v>
      </c>
      <c r="G570" s="10">
        <v>78.692490000000006</v>
      </c>
      <c r="H570" s="10">
        <v>812</v>
      </c>
      <c r="I570" s="10">
        <v>135.60399999999998</v>
      </c>
      <c r="J570" s="8">
        <v>39888</v>
      </c>
      <c r="K570" s="9" t="s">
        <v>24</v>
      </c>
      <c r="L570" s="9" t="s">
        <v>26</v>
      </c>
    </row>
    <row r="571" spans="1:12" x14ac:dyDescent="0.25">
      <c r="A571" s="5">
        <v>39888</v>
      </c>
      <c r="B571" s="6" t="s">
        <v>638</v>
      </c>
      <c r="C571" s="7">
        <v>4000</v>
      </c>
      <c r="D571" s="7">
        <v>4000</v>
      </c>
      <c r="E571" s="7">
        <v>6395.4000000000005</v>
      </c>
      <c r="F571" s="7">
        <v>403.89552000000009</v>
      </c>
      <c r="G571" s="7">
        <v>25.677989999999998</v>
      </c>
      <c r="H571" s="7">
        <v>494.89999999999986</v>
      </c>
      <c r="I571" s="7">
        <v>82.648299999999992</v>
      </c>
      <c r="J571" s="5">
        <v>39888</v>
      </c>
      <c r="K571" s="6" t="s">
        <v>24</v>
      </c>
      <c r="L571" s="6" t="s">
        <v>26</v>
      </c>
    </row>
    <row r="572" spans="1:12" x14ac:dyDescent="0.25">
      <c r="A572" s="8">
        <v>39882</v>
      </c>
      <c r="B572" s="9" t="s">
        <v>639</v>
      </c>
      <c r="C572" s="10">
        <v>6000</v>
      </c>
      <c r="D572" s="10">
        <v>6000</v>
      </c>
      <c r="E572" s="10">
        <v>9593.1</v>
      </c>
      <c r="F572" s="10">
        <v>139.97051999999999</v>
      </c>
      <c r="G572" s="10">
        <v>70.329509999999999</v>
      </c>
      <c r="H572" s="10">
        <v>598.5</v>
      </c>
      <c r="I572" s="10">
        <v>99.949500000000015</v>
      </c>
      <c r="J572" s="8">
        <v>39888</v>
      </c>
      <c r="K572" s="9" t="s">
        <v>24</v>
      </c>
      <c r="L572" s="9" t="s">
        <v>26</v>
      </c>
    </row>
    <row r="573" spans="1:12" x14ac:dyDescent="0.25">
      <c r="A573" s="5">
        <v>39883</v>
      </c>
      <c r="B573" s="6" t="s">
        <v>640</v>
      </c>
      <c r="C573" s="7">
        <v>5000</v>
      </c>
      <c r="D573" s="7">
        <v>15000</v>
      </c>
      <c r="E573" s="7">
        <v>23982.749999999996</v>
      </c>
      <c r="F573" s="7">
        <v>122.83451999999998</v>
      </c>
      <c r="G573" s="7">
        <v>122.0175</v>
      </c>
      <c r="H573" s="7">
        <v>2790.2</v>
      </c>
      <c r="I573" s="7">
        <v>232.98169999999996</v>
      </c>
      <c r="J573" s="5">
        <v>39888</v>
      </c>
      <c r="K573" s="6" t="s">
        <v>24</v>
      </c>
      <c r="L573" s="6" t="s">
        <v>26</v>
      </c>
    </row>
    <row r="574" spans="1:12" x14ac:dyDescent="0.25">
      <c r="A574" s="8">
        <v>39883</v>
      </c>
      <c r="B574" s="9" t="s">
        <v>641</v>
      </c>
      <c r="C574" s="10">
        <v>9000</v>
      </c>
      <c r="D574" s="10">
        <v>9000</v>
      </c>
      <c r="E574" s="10">
        <v>7229.25</v>
      </c>
      <c r="F574" s="10">
        <v>248.60052000000002</v>
      </c>
      <c r="G574" s="10">
        <v>21.393990000000002</v>
      </c>
      <c r="H574" s="10">
        <v>530.6</v>
      </c>
      <c r="I574" s="10">
        <v>106.11999999999999</v>
      </c>
      <c r="J574" s="8">
        <v>39888</v>
      </c>
      <c r="K574" s="9" t="s">
        <v>24</v>
      </c>
      <c r="L574" s="9" t="s">
        <v>29</v>
      </c>
    </row>
    <row r="575" spans="1:12" x14ac:dyDescent="0.25">
      <c r="A575" s="5">
        <v>39883</v>
      </c>
      <c r="B575" s="6" t="s">
        <v>642</v>
      </c>
      <c r="C575" s="7">
        <v>6000</v>
      </c>
      <c r="D575" s="7">
        <v>6300</v>
      </c>
      <c r="E575" s="7">
        <v>5060.4750000000004</v>
      </c>
      <c r="F575" s="7">
        <v>137.67552000000001</v>
      </c>
      <c r="G575" s="7">
        <v>24.5565</v>
      </c>
      <c r="H575" s="7">
        <v>466.2</v>
      </c>
      <c r="I575" s="7">
        <v>93.239999999999981</v>
      </c>
      <c r="J575" s="5">
        <v>39888</v>
      </c>
      <c r="K575" s="6" t="s">
        <v>24</v>
      </c>
      <c r="L575" s="6" t="s">
        <v>29</v>
      </c>
    </row>
    <row r="576" spans="1:12" x14ac:dyDescent="0.25">
      <c r="A576" s="8">
        <v>39884</v>
      </c>
      <c r="B576" s="9" t="s">
        <v>705</v>
      </c>
      <c r="C576" s="10">
        <v>105000</v>
      </c>
      <c r="D576" s="10">
        <v>105000</v>
      </c>
      <c r="E576" s="10">
        <v>38716.65</v>
      </c>
      <c r="F576" s="10">
        <v>44.013509999999997</v>
      </c>
      <c r="G576" s="10">
        <v>218.22848999999997</v>
      </c>
      <c r="H576" s="10">
        <v>3875.8999999999992</v>
      </c>
      <c r="I576" s="10">
        <v>1290.6747</v>
      </c>
      <c r="J576" s="8">
        <v>39884</v>
      </c>
      <c r="K576" s="9" t="s">
        <v>24</v>
      </c>
      <c r="L576" s="9" t="s">
        <v>33</v>
      </c>
    </row>
    <row r="577" spans="1:12" x14ac:dyDescent="0.25">
      <c r="A577" s="5">
        <v>39884</v>
      </c>
      <c r="B577" s="6" t="s">
        <v>706</v>
      </c>
      <c r="C577" s="7">
        <v>100000</v>
      </c>
      <c r="D577" s="7">
        <v>100000</v>
      </c>
      <c r="E577" s="7">
        <v>11322</v>
      </c>
      <c r="F577" s="7">
        <v>113.85801000000001</v>
      </c>
      <c r="G577" s="7">
        <v>31.976999999999997</v>
      </c>
      <c r="H577" s="7">
        <v>490.00000000000006</v>
      </c>
      <c r="I577" s="7">
        <v>76.929999999999993</v>
      </c>
      <c r="J577" s="5">
        <v>39884</v>
      </c>
      <c r="K577" s="6" t="s">
        <v>24</v>
      </c>
      <c r="L577" s="6" t="s">
        <v>27</v>
      </c>
    </row>
    <row r="578" spans="1:12" x14ac:dyDescent="0.25">
      <c r="A578" s="8">
        <v>39889</v>
      </c>
      <c r="B578" s="9" t="s">
        <v>329</v>
      </c>
      <c r="C578" s="10">
        <v>5000</v>
      </c>
      <c r="D578" s="10">
        <v>5100</v>
      </c>
      <c r="E578" s="10">
        <v>7.8030000000000008</v>
      </c>
      <c r="F578" s="10">
        <v>51.993989999999997</v>
      </c>
      <c r="G578" s="10">
        <v>0</v>
      </c>
      <c r="H578" s="10">
        <v>812</v>
      </c>
      <c r="I578" s="10">
        <v>129.91999999999999</v>
      </c>
      <c r="J578" s="8">
        <v>39890</v>
      </c>
      <c r="K578" s="9" t="s">
        <v>24</v>
      </c>
      <c r="L578" s="9" t="s">
        <v>63</v>
      </c>
    </row>
    <row r="579" spans="1:12" x14ac:dyDescent="0.25">
      <c r="A579" s="5">
        <v>39882</v>
      </c>
      <c r="B579" s="6" t="s">
        <v>330</v>
      </c>
      <c r="C579" s="7">
        <v>20800</v>
      </c>
      <c r="D579" s="7">
        <v>20800</v>
      </c>
      <c r="E579" s="7">
        <v>4455.3600000000006</v>
      </c>
      <c r="F579" s="7">
        <v>108.27351</v>
      </c>
      <c r="G579" s="7">
        <v>31.467510000000001</v>
      </c>
      <c r="H579" s="7">
        <v>985.60000000000014</v>
      </c>
      <c r="I579" s="7">
        <v>147.83999999999997</v>
      </c>
      <c r="J579" s="5">
        <v>39883</v>
      </c>
      <c r="K579" s="6" t="s">
        <v>24</v>
      </c>
      <c r="L579" s="6" t="s">
        <v>35</v>
      </c>
    </row>
    <row r="580" spans="1:12" x14ac:dyDescent="0.25">
      <c r="A580" s="8">
        <v>39884</v>
      </c>
      <c r="B580" s="9" t="s">
        <v>707</v>
      </c>
      <c r="C580" s="10">
        <v>100500</v>
      </c>
      <c r="D580" s="10">
        <v>100500</v>
      </c>
      <c r="E580" s="10">
        <v>74268.494999999995</v>
      </c>
      <c r="F580" s="10">
        <v>68.900490000000005</v>
      </c>
      <c r="G580" s="10">
        <v>204.94196999999997</v>
      </c>
      <c r="H580" s="10">
        <v>7489.9999999999982</v>
      </c>
      <c r="I580" s="10">
        <v>1247.085</v>
      </c>
      <c r="J580" s="8">
        <v>39884</v>
      </c>
      <c r="K580" s="9" t="s">
        <v>24</v>
      </c>
      <c r="L580" s="9" t="s">
        <v>33</v>
      </c>
    </row>
    <row r="581" spans="1:12" x14ac:dyDescent="0.25">
      <c r="A581" s="5">
        <v>39881</v>
      </c>
      <c r="B581" s="6" t="s">
        <v>331</v>
      </c>
      <c r="C581" s="7">
        <v>200000</v>
      </c>
      <c r="D581" s="7">
        <v>200000</v>
      </c>
      <c r="E581" s="7">
        <v>3213</v>
      </c>
      <c r="F581" s="7">
        <v>32.411519999999996</v>
      </c>
      <c r="G581" s="7">
        <v>88.383510000000001</v>
      </c>
      <c r="H581" s="7">
        <v>1223.5999999999999</v>
      </c>
      <c r="I581" s="7">
        <v>122.36</v>
      </c>
      <c r="J581" s="5">
        <v>39881</v>
      </c>
      <c r="K581" s="6" t="s">
        <v>24</v>
      </c>
      <c r="L581" s="6" t="s">
        <v>70</v>
      </c>
    </row>
    <row r="582" spans="1:12" x14ac:dyDescent="0.25">
      <c r="A582" s="8">
        <v>39882</v>
      </c>
      <c r="B582" s="9" t="s">
        <v>708</v>
      </c>
      <c r="C582" s="10">
        <v>110</v>
      </c>
      <c r="D582" s="10">
        <v>110</v>
      </c>
      <c r="E582" s="10">
        <v>109.395</v>
      </c>
      <c r="F582" s="10">
        <v>42.483510000000003</v>
      </c>
      <c r="G582" s="10">
        <v>10.22499</v>
      </c>
      <c r="H582" s="10">
        <v>57.11999999999999</v>
      </c>
      <c r="I582" s="10">
        <v>18.849599999999999</v>
      </c>
      <c r="J582" s="8">
        <v>39882</v>
      </c>
      <c r="K582" s="9" t="s">
        <v>24</v>
      </c>
      <c r="L582" s="9" t="s">
        <v>55</v>
      </c>
    </row>
    <row r="583" spans="1:12" x14ac:dyDescent="0.25">
      <c r="A583" s="5">
        <v>39897</v>
      </c>
      <c r="B583" s="6" t="s">
        <v>332</v>
      </c>
      <c r="C583" s="7">
        <v>12000</v>
      </c>
      <c r="D583" s="7">
        <v>12000</v>
      </c>
      <c r="E583" s="7">
        <v>20196.000000000004</v>
      </c>
      <c r="F583" s="7">
        <v>584.30700000000002</v>
      </c>
      <c r="G583" s="7">
        <v>47.915010000000002</v>
      </c>
      <c r="H583" s="7">
        <v>1565.1999999999998</v>
      </c>
      <c r="I583" s="7">
        <v>146.34619999999998</v>
      </c>
      <c r="J583" s="5">
        <v>39899</v>
      </c>
      <c r="K583" s="6" t="s">
        <v>24</v>
      </c>
      <c r="L583" s="6" t="s">
        <v>64</v>
      </c>
    </row>
    <row r="584" spans="1:12" x14ac:dyDescent="0.25">
      <c r="A584" s="8">
        <v>39890</v>
      </c>
      <c r="B584" s="9" t="s">
        <v>333</v>
      </c>
      <c r="C584" s="10">
        <v>5000</v>
      </c>
      <c r="D584" s="10">
        <v>5000</v>
      </c>
      <c r="E584" s="10">
        <v>1912.5</v>
      </c>
      <c r="F584" s="10">
        <v>33.762509999999999</v>
      </c>
      <c r="G584" s="10">
        <v>23.66451</v>
      </c>
      <c r="H584" s="10">
        <v>93.38</v>
      </c>
      <c r="I584" s="10">
        <v>30.815399999999997</v>
      </c>
      <c r="J584" s="8">
        <v>39890</v>
      </c>
      <c r="K584" s="9" t="s">
        <v>24</v>
      </c>
      <c r="L584" s="9" t="s">
        <v>55</v>
      </c>
    </row>
    <row r="585" spans="1:12" x14ac:dyDescent="0.25">
      <c r="A585" s="5">
        <v>39882</v>
      </c>
      <c r="B585" s="6" t="s">
        <v>709</v>
      </c>
      <c r="C585" s="7">
        <v>42000</v>
      </c>
      <c r="D585" s="7">
        <v>42000</v>
      </c>
      <c r="E585" s="7">
        <v>6747.3</v>
      </c>
      <c r="F585" s="7">
        <v>18.307980000000001</v>
      </c>
      <c r="G585" s="7">
        <v>36.15849</v>
      </c>
      <c r="H585" s="7">
        <v>375.75999999999993</v>
      </c>
      <c r="I585" s="7">
        <v>62.000399999999999</v>
      </c>
      <c r="J585" s="5">
        <v>39882</v>
      </c>
      <c r="K585" s="6" t="s">
        <v>24</v>
      </c>
      <c r="L585" s="6" t="s">
        <v>55</v>
      </c>
    </row>
    <row r="586" spans="1:12" x14ac:dyDescent="0.25">
      <c r="A586" s="8">
        <v>39882</v>
      </c>
      <c r="B586" s="9" t="s">
        <v>720</v>
      </c>
      <c r="C586" s="10">
        <v>5000</v>
      </c>
      <c r="D586" s="10">
        <v>5000</v>
      </c>
      <c r="E586" s="10">
        <v>16447.5</v>
      </c>
      <c r="F586" s="10">
        <v>109.34451</v>
      </c>
      <c r="G586" s="10">
        <v>77.138010000000008</v>
      </c>
      <c r="H586" s="10">
        <v>712.59999999999991</v>
      </c>
      <c r="I586" s="10">
        <v>117.57899999999999</v>
      </c>
      <c r="J586" s="8">
        <v>39882</v>
      </c>
      <c r="K586" s="9" t="s">
        <v>24</v>
      </c>
      <c r="L586" s="9" t="s">
        <v>55</v>
      </c>
    </row>
    <row r="587" spans="1:12" x14ac:dyDescent="0.25">
      <c r="A587" s="5">
        <v>39882</v>
      </c>
      <c r="B587" s="6" t="s">
        <v>721</v>
      </c>
      <c r="C587" s="7">
        <v>5000</v>
      </c>
      <c r="D587" s="7">
        <v>5000</v>
      </c>
      <c r="E587" s="7">
        <v>16447.5</v>
      </c>
      <c r="F587" s="7">
        <v>97.740989999999996</v>
      </c>
      <c r="G587" s="7">
        <v>50.745510000000003</v>
      </c>
      <c r="H587" s="7">
        <v>778.39999999999975</v>
      </c>
      <c r="I587" s="7">
        <v>128.43599999999998</v>
      </c>
      <c r="J587" s="5">
        <v>39883</v>
      </c>
      <c r="K587" s="6" t="s">
        <v>24</v>
      </c>
      <c r="L587" s="6" t="s">
        <v>55</v>
      </c>
    </row>
    <row r="588" spans="1:12" x14ac:dyDescent="0.25">
      <c r="A588" s="8">
        <v>39882</v>
      </c>
      <c r="B588" s="9" t="s">
        <v>722</v>
      </c>
      <c r="C588" s="10">
        <v>5000</v>
      </c>
      <c r="D588" s="10">
        <v>5000</v>
      </c>
      <c r="E588" s="10">
        <v>16447.5</v>
      </c>
      <c r="F588" s="10">
        <v>50.46399000000001</v>
      </c>
      <c r="G588" s="10">
        <v>86.930009999999996</v>
      </c>
      <c r="H588" s="10">
        <v>713.99999999999989</v>
      </c>
      <c r="I588" s="10">
        <v>117.80999999999997</v>
      </c>
      <c r="J588" s="8">
        <v>39883</v>
      </c>
      <c r="K588" s="9" t="s">
        <v>24</v>
      </c>
      <c r="L588" s="9" t="s">
        <v>55</v>
      </c>
    </row>
    <row r="589" spans="1:12" x14ac:dyDescent="0.25">
      <c r="A589" s="5">
        <v>39882</v>
      </c>
      <c r="B589" s="6" t="s">
        <v>723</v>
      </c>
      <c r="C589" s="7">
        <v>5000</v>
      </c>
      <c r="D589" s="7">
        <v>5000</v>
      </c>
      <c r="E589" s="7">
        <v>16447.5</v>
      </c>
      <c r="F589" s="7">
        <v>3.0844800000000001</v>
      </c>
      <c r="G589" s="7">
        <v>64.106999999999999</v>
      </c>
      <c r="H589" s="7">
        <v>339.49999999999994</v>
      </c>
      <c r="I589" s="7">
        <v>112.035</v>
      </c>
      <c r="J589" s="5">
        <v>39883</v>
      </c>
      <c r="K589" s="6" t="s">
        <v>24</v>
      </c>
      <c r="L589" s="6" t="s">
        <v>55</v>
      </c>
    </row>
    <row r="590" spans="1:12" x14ac:dyDescent="0.25">
      <c r="A590" s="8">
        <v>39882</v>
      </c>
      <c r="B590" s="9" t="s">
        <v>724</v>
      </c>
      <c r="C590" s="10">
        <v>5000</v>
      </c>
      <c r="D590" s="10">
        <v>5000</v>
      </c>
      <c r="E590" s="10">
        <v>16447.5</v>
      </c>
      <c r="F590" s="10">
        <v>22.899510000000003</v>
      </c>
      <c r="G590" s="10">
        <v>71.527500000000003</v>
      </c>
      <c r="H590" s="10">
        <v>702.79999999999984</v>
      </c>
      <c r="I590" s="10">
        <v>115.96199999999999</v>
      </c>
      <c r="J590" s="8">
        <v>39882</v>
      </c>
      <c r="K590" s="9" t="s">
        <v>24</v>
      </c>
      <c r="L590" s="9" t="s">
        <v>55</v>
      </c>
    </row>
    <row r="591" spans="1:12" x14ac:dyDescent="0.25">
      <c r="A591" s="5">
        <v>39882</v>
      </c>
      <c r="B591" s="6" t="s">
        <v>725</v>
      </c>
      <c r="C591" s="7">
        <v>5000</v>
      </c>
      <c r="D591" s="7">
        <v>5000</v>
      </c>
      <c r="E591" s="7">
        <v>16447.5</v>
      </c>
      <c r="F591" s="7">
        <v>10.71</v>
      </c>
      <c r="G591" s="7">
        <v>66.734009999999998</v>
      </c>
      <c r="H591" s="7">
        <v>347.2</v>
      </c>
      <c r="I591" s="7">
        <v>114.57599999999999</v>
      </c>
      <c r="J591" s="5">
        <v>39882</v>
      </c>
      <c r="K591" s="6" t="s">
        <v>24</v>
      </c>
      <c r="L591" s="6" t="s">
        <v>55</v>
      </c>
    </row>
  </sheetData>
  <autoFilter ref="A1:Q591">
    <filterColumn colId="15" showButton="0"/>
  </autoFilter>
  <mergeCells count="1">
    <mergeCell ref="P1:Q1"/>
  </mergeCells>
  <pageMargins left="0.7" right="0.7" top="0.78740157499999996" bottom="0.78740157499999996"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A5" sqref="A5:A9"/>
    </sheetView>
  </sheetViews>
  <sheetFormatPr defaultRowHeight="15" x14ac:dyDescent="0.25"/>
  <sheetData>
    <row r="1" spans="1:1" x14ac:dyDescent="0.25">
      <c r="A1" s="19" t="s">
        <v>390</v>
      </c>
    </row>
    <row r="2" spans="1:1" x14ac:dyDescent="0.25">
      <c r="A2" s="19" t="s">
        <v>391</v>
      </c>
    </row>
    <row r="3" spans="1:1" x14ac:dyDescent="0.25">
      <c r="A3" s="19" t="s">
        <v>392</v>
      </c>
    </row>
    <row r="4" spans="1:1" x14ac:dyDescent="0.25">
      <c r="A4" s="20" t="s">
        <v>393</v>
      </c>
    </row>
    <row r="5" spans="1:1" x14ac:dyDescent="0.25">
      <c r="A5" s="19" t="s">
        <v>394</v>
      </c>
    </row>
    <row r="6" spans="1:1" x14ac:dyDescent="0.25">
      <c r="A6" s="19" t="s">
        <v>395</v>
      </c>
    </row>
    <row r="7" spans="1:1" x14ac:dyDescent="0.25">
      <c r="A7" s="19" t="s">
        <v>396</v>
      </c>
    </row>
    <row r="8" spans="1:1" x14ac:dyDescent="0.25">
      <c r="A8" s="19" t="s">
        <v>397</v>
      </c>
    </row>
    <row r="9" spans="1:1" x14ac:dyDescent="0.25">
      <c r="A9" s="19" t="s">
        <v>398</v>
      </c>
    </row>
    <row r="10" spans="1:1" x14ac:dyDescent="0.25">
      <c r="A10" s="19" t="s">
        <v>399</v>
      </c>
    </row>
    <row r="11" spans="1:1" x14ac:dyDescent="0.25">
      <c r="A11" s="19" t="s">
        <v>400</v>
      </c>
    </row>
    <row r="12" spans="1:1" x14ac:dyDescent="0.25">
      <c r="A12" s="19" t="s">
        <v>401</v>
      </c>
    </row>
    <row r="13" spans="1:1" x14ac:dyDescent="0.25">
      <c r="A13" s="19" t="s">
        <v>402</v>
      </c>
    </row>
    <row r="14" spans="1:1" x14ac:dyDescent="0.25">
      <c r="A14" s="19" t="s">
        <v>403</v>
      </c>
    </row>
    <row r="15" spans="1:1" x14ac:dyDescent="0.25">
      <c r="A15" s="19" t="s">
        <v>404</v>
      </c>
    </row>
    <row r="16" spans="1:1" x14ac:dyDescent="0.25">
      <c r="A16" s="19" t="s">
        <v>405</v>
      </c>
    </row>
    <row r="17" spans="1:1" x14ac:dyDescent="0.25">
      <c r="A17" s="19" t="s">
        <v>406</v>
      </c>
    </row>
    <row r="18" spans="1:1" x14ac:dyDescent="0.25">
      <c r="A18" s="19" t="s">
        <v>407</v>
      </c>
    </row>
    <row r="19" spans="1:1" x14ac:dyDescent="0.25">
      <c r="A19" s="19" t="s">
        <v>408</v>
      </c>
    </row>
    <row r="20" spans="1:1" x14ac:dyDescent="0.25">
      <c r="A20" s="19" t="s">
        <v>409</v>
      </c>
    </row>
    <row r="21" spans="1:1" x14ac:dyDescent="0.25">
      <c r="A21" s="19" t="s">
        <v>410</v>
      </c>
    </row>
    <row r="22" spans="1:1" x14ac:dyDescent="0.25">
      <c r="A22" s="19" t="s">
        <v>411</v>
      </c>
    </row>
  </sheetData>
  <pageMargins left="0.7" right="0.7" top="0.78740157499999996" bottom="0.78740157499999996"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P34" sqref="P34"/>
    </sheetView>
  </sheetViews>
  <sheetFormatPr defaultRowHeight="15" x14ac:dyDescent="0.25"/>
  <sheetData>
    <row r="1" spans="1:1" x14ac:dyDescent="0.25">
      <c r="A1" s="19" t="s">
        <v>390</v>
      </c>
    </row>
    <row r="2" spans="1:1" x14ac:dyDescent="0.25">
      <c r="A2" s="19" t="s">
        <v>391</v>
      </c>
    </row>
    <row r="3" spans="1:1" x14ac:dyDescent="0.25">
      <c r="A3" s="19" t="s">
        <v>392</v>
      </c>
    </row>
    <row r="4" spans="1:1" x14ac:dyDescent="0.25">
      <c r="A4" s="20" t="s">
        <v>393</v>
      </c>
    </row>
    <row r="5" spans="1:1" x14ac:dyDescent="0.25">
      <c r="A5" s="19" t="s">
        <v>394</v>
      </c>
    </row>
    <row r="6" spans="1:1" x14ac:dyDescent="0.25">
      <c r="A6" s="19" t="s">
        <v>395</v>
      </c>
    </row>
    <row r="7" spans="1:1" x14ac:dyDescent="0.25">
      <c r="A7" s="19" t="s">
        <v>396</v>
      </c>
    </row>
    <row r="8" spans="1:1" x14ac:dyDescent="0.25">
      <c r="A8" s="19" t="s">
        <v>397</v>
      </c>
    </row>
    <row r="9" spans="1:1" x14ac:dyDescent="0.25">
      <c r="A9" s="19" t="s">
        <v>398</v>
      </c>
    </row>
    <row r="10" spans="1:1" x14ac:dyDescent="0.25">
      <c r="A10" s="19" t="s">
        <v>399</v>
      </c>
    </row>
    <row r="11" spans="1:1" x14ac:dyDescent="0.25">
      <c r="A11" s="19" t="s">
        <v>400</v>
      </c>
    </row>
    <row r="12" spans="1:1" x14ac:dyDescent="0.25">
      <c r="A12" s="19" t="s">
        <v>401</v>
      </c>
    </row>
    <row r="13" spans="1:1" x14ac:dyDescent="0.25">
      <c r="A13" s="19" t="s">
        <v>402</v>
      </c>
    </row>
    <row r="14" spans="1:1" x14ac:dyDescent="0.25">
      <c r="A14" s="19" t="s">
        <v>403</v>
      </c>
    </row>
    <row r="15" spans="1:1" x14ac:dyDescent="0.25">
      <c r="A15" s="19" t="s">
        <v>404</v>
      </c>
    </row>
    <row r="16" spans="1:1" x14ac:dyDescent="0.25">
      <c r="A16" s="19" t="s">
        <v>405</v>
      </c>
    </row>
    <row r="17" spans="1:1" x14ac:dyDescent="0.25">
      <c r="A17" s="19" t="s">
        <v>406</v>
      </c>
    </row>
    <row r="18" spans="1:1" x14ac:dyDescent="0.25">
      <c r="A18" s="19" t="s">
        <v>407</v>
      </c>
    </row>
    <row r="19" spans="1:1" x14ac:dyDescent="0.25">
      <c r="A19" s="19" t="s">
        <v>408</v>
      </c>
    </row>
    <row r="20" spans="1:1" x14ac:dyDescent="0.25">
      <c r="A20" s="19" t="s">
        <v>409</v>
      </c>
    </row>
    <row r="21" spans="1:1" x14ac:dyDescent="0.25">
      <c r="A21" s="19" t="s">
        <v>410</v>
      </c>
    </row>
    <row r="22" spans="1:1" x14ac:dyDescent="0.25">
      <c r="A22" s="19" t="s">
        <v>411</v>
      </c>
    </row>
  </sheetData>
  <pageMargins left="0.7" right="0.7" top="0.78740157499999996" bottom="0.78740157499999996"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2"/>
  <sheetViews>
    <sheetView workbookViewId="0">
      <pane xSplit="1" ySplit="5" topLeftCell="B6" activePane="bottomRight" state="frozen"/>
      <selection activeCell="J3" sqref="J3"/>
      <selection pane="topRight" activeCell="J3" sqref="J3"/>
      <selection pane="bottomLeft" activeCell="J3" sqref="J3"/>
      <selection pane="bottomRight" activeCell="I2" sqref="I2"/>
    </sheetView>
  </sheetViews>
  <sheetFormatPr defaultRowHeight="12.75" x14ac:dyDescent="0.2"/>
  <cols>
    <col min="1" max="1" width="11" style="23" bestFit="1" customWidth="1"/>
    <col min="2" max="2" width="9.85546875" style="23" customWidth="1"/>
    <col min="3" max="3" width="9.85546875" style="23" bestFit="1" customWidth="1"/>
    <col min="4" max="4" width="9.140625" style="23"/>
    <col min="5" max="5" width="14.5703125" style="23" bestFit="1" customWidth="1"/>
    <col min="6" max="6" width="12.42578125" style="23" bestFit="1" customWidth="1"/>
    <col min="7" max="7" width="8.7109375" style="23" bestFit="1" customWidth="1"/>
    <col min="8" max="8" width="9.140625" style="23"/>
    <col min="9" max="9" width="8.42578125" style="23" bestFit="1" customWidth="1"/>
    <col min="10" max="10" width="9.140625" style="23"/>
    <col min="11" max="11" width="1.85546875" style="23" bestFit="1" customWidth="1"/>
    <col min="12" max="249" width="9.140625" style="23"/>
    <col min="250" max="250" width="11" style="23" bestFit="1" customWidth="1"/>
    <col min="251" max="251" width="9.85546875" style="23" customWidth="1"/>
    <col min="252" max="252" width="9.85546875" style="23" bestFit="1" customWidth="1"/>
    <col min="253" max="253" width="9.140625" style="23"/>
    <col min="254" max="254" width="14.5703125" style="23" bestFit="1" customWidth="1"/>
    <col min="255" max="255" width="12.42578125" style="23" bestFit="1" customWidth="1"/>
    <col min="256" max="256" width="8.7109375" style="23" bestFit="1" customWidth="1"/>
    <col min="257" max="257" width="9.140625" style="23"/>
    <col min="258" max="258" width="8.42578125" style="23" bestFit="1" customWidth="1"/>
    <col min="259" max="259" width="9.140625" style="23"/>
    <col min="260" max="260" width="1.85546875" style="23" bestFit="1" customWidth="1"/>
    <col min="261" max="262" width="9.140625" style="23"/>
    <col min="263" max="263" width="11.7109375" style="23" bestFit="1" customWidth="1"/>
    <col min="264" max="264" width="8.5703125" style="23" bestFit="1" customWidth="1"/>
    <col min="265" max="505" width="9.140625" style="23"/>
    <col min="506" max="506" width="11" style="23" bestFit="1" customWidth="1"/>
    <col min="507" max="507" width="9.85546875" style="23" customWidth="1"/>
    <col min="508" max="508" width="9.85546875" style="23" bestFit="1" customWidth="1"/>
    <col min="509" max="509" width="9.140625" style="23"/>
    <col min="510" max="510" width="14.5703125" style="23" bestFit="1" customWidth="1"/>
    <col min="511" max="511" width="12.42578125" style="23" bestFit="1" customWidth="1"/>
    <col min="512" max="512" width="8.7109375" style="23" bestFit="1" customWidth="1"/>
    <col min="513" max="513" width="9.140625" style="23"/>
    <col min="514" max="514" width="8.42578125" style="23" bestFit="1" customWidth="1"/>
    <col min="515" max="515" width="9.140625" style="23"/>
    <col min="516" max="516" width="1.85546875" style="23" bestFit="1" customWidth="1"/>
    <col min="517" max="518" width="9.140625" style="23"/>
    <col min="519" max="519" width="11.7109375" style="23" bestFit="1" customWidth="1"/>
    <col min="520" max="520" width="8.5703125" style="23" bestFit="1" customWidth="1"/>
    <col min="521" max="761" width="9.140625" style="23"/>
    <col min="762" max="762" width="11" style="23" bestFit="1" customWidth="1"/>
    <col min="763" max="763" width="9.85546875" style="23" customWidth="1"/>
    <col min="764" max="764" width="9.85546875" style="23" bestFit="1" customWidth="1"/>
    <col min="765" max="765" width="9.140625" style="23"/>
    <col min="766" max="766" width="14.5703125" style="23" bestFit="1" customWidth="1"/>
    <col min="767" max="767" width="12.42578125" style="23" bestFit="1" customWidth="1"/>
    <col min="768" max="768" width="8.7109375" style="23" bestFit="1" customWidth="1"/>
    <col min="769" max="769" width="9.140625" style="23"/>
    <col min="770" max="770" width="8.42578125" style="23" bestFit="1" customWidth="1"/>
    <col min="771" max="771" width="9.140625" style="23"/>
    <col min="772" max="772" width="1.85546875" style="23" bestFit="1" customWidth="1"/>
    <col min="773" max="774" width="9.140625" style="23"/>
    <col min="775" max="775" width="11.7109375" style="23" bestFit="1" customWidth="1"/>
    <col min="776" max="776" width="8.5703125" style="23" bestFit="1" customWidth="1"/>
    <col min="777" max="1017" width="9.140625" style="23"/>
    <col min="1018" max="1018" width="11" style="23" bestFit="1" customWidth="1"/>
    <col min="1019" max="1019" width="9.85546875" style="23" customWidth="1"/>
    <col min="1020" max="1020" width="9.85546875" style="23" bestFit="1" customWidth="1"/>
    <col min="1021" max="1021" width="9.140625" style="23"/>
    <col min="1022" max="1022" width="14.5703125" style="23" bestFit="1" customWidth="1"/>
    <col min="1023" max="1023" width="12.42578125" style="23" bestFit="1" customWidth="1"/>
    <col min="1024" max="1024" width="8.7109375" style="23" bestFit="1" customWidth="1"/>
    <col min="1025" max="1025" width="9.140625" style="23"/>
    <col min="1026" max="1026" width="8.42578125" style="23" bestFit="1" customWidth="1"/>
    <col min="1027" max="1027" width="9.140625" style="23"/>
    <col min="1028" max="1028" width="1.85546875" style="23" bestFit="1" customWidth="1"/>
    <col min="1029" max="1030" width="9.140625" style="23"/>
    <col min="1031" max="1031" width="11.7109375" style="23" bestFit="1" customWidth="1"/>
    <col min="1032" max="1032" width="8.5703125" style="23" bestFit="1" customWidth="1"/>
    <col min="1033" max="1273" width="9.140625" style="23"/>
    <col min="1274" max="1274" width="11" style="23" bestFit="1" customWidth="1"/>
    <col min="1275" max="1275" width="9.85546875" style="23" customWidth="1"/>
    <col min="1276" max="1276" width="9.85546875" style="23" bestFit="1" customWidth="1"/>
    <col min="1277" max="1277" width="9.140625" style="23"/>
    <col min="1278" max="1278" width="14.5703125" style="23" bestFit="1" customWidth="1"/>
    <col min="1279" max="1279" width="12.42578125" style="23" bestFit="1" customWidth="1"/>
    <col min="1280" max="1280" width="8.7109375" style="23" bestFit="1" customWidth="1"/>
    <col min="1281" max="1281" width="9.140625" style="23"/>
    <col min="1282" max="1282" width="8.42578125" style="23" bestFit="1" customWidth="1"/>
    <col min="1283" max="1283" width="9.140625" style="23"/>
    <col min="1284" max="1284" width="1.85546875" style="23" bestFit="1" customWidth="1"/>
    <col min="1285" max="1286" width="9.140625" style="23"/>
    <col min="1287" max="1287" width="11.7109375" style="23" bestFit="1" customWidth="1"/>
    <col min="1288" max="1288" width="8.5703125" style="23" bestFit="1" customWidth="1"/>
    <col min="1289" max="1529" width="9.140625" style="23"/>
    <col min="1530" max="1530" width="11" style="23" bestFit="1" customWidth="1"/>
    <col min="1531" max="1531" width="9.85546875" style="23" customWidth="1"/>
    <col min="1532" max="1532" width="9.85546875" style="23" bestFit="1" customWidth="1"/>
    <col min="1533" max="1533" width="9.140625" style="23"/>
    <col min="1534" max="1534" width="14.5703125" style="23" bestFit="1" customWidth="1"/>
    <col min="1535" max="1535" width="12.42578125" style="23" bestFit="1" customWidth="1"/>
    <col min="1536" max="1536" width="8.7109375" style="23" bestFit="1" customWidth="1"/>
    <col min="1537" max="1537" width="9.140625" style="23"/>
    <col min="1538" max="1538" width="8.42578125" style="23" bestFit="1" customWidth="1"/>
    <col min="1539" max="1539" width="9.140625" style="23"/>
    <col min="1540" max="1540" width="1.85546875" style="23" bestFit="1" customWidth="1"/>
    <col min="1541" max="1542" width="9.140625" style="23"/>
    <col min="1543" max="1543" width="11.7109375" style="23" bestFit="1" customWidth="1"/>
    <col min="1544" max="1544" width="8.5703125" style="23" bestFit="1" customWidth="1"/>
    <col min="1545" max="1785" width="9.140625" style="23"/>
    <col min="1786" max="1786" width="11" style="23" bestFit="1" customWidth="1"/>
    <col min="1787" max="1787" width="9.85546875" style="23" customWidth="1"/>
    <col min="1788" max="1788" width="9.85546875" style="23" bestFit="1" customWidth="1"/>
    <col min="1789" max="1789" width="9.140625" style="23"/>
    <col min="1790" max="1790" width="14.5703125" style="23" bestFit="1" customWidth="1"/>
    <col min="1791" max="1791" width="12.42578125" style="23" bestFit="1" customWidth="1"/>
    <col min="1792" max="1792" width="8.7109375" style="23" bestFit="1" customWidth="1"/>
    <col min="1793" max="1793" width="9.140625" style="23"/>
    <col min="1794" max="1794" width="8.42578125" style="23" bestFit="1" customWidth="1"/>
    <col min="1795" max="1795" width="9.140625" style="23"/>
    <col min="1796" max="1796" width="1.85546875" style="23" bestFit="1" customWidth="1"/>
    <col min="1797" max="1798" width="9.140625" style="23"/>
    <col min="1799" max="1799" width="11.7109375" style="23" bestFit="1" customWidth="1"/>
    <col min="1800" max="1800" width="8.5703125" style="23" bestFit="1" customWidth="1"/>
    <col min="1801" max="2041" width="9.140625" style="23"/>
    <col min="2042" max="2042" width="11" style="23" bestFit="1" customWidth="1"/>
    <col min="2043" max="2043" width="9.85546875" style="23" customWidth="1"/>
    <col min="2044" max="2044" width="9.85546875" style="23" bestFit="1" customWidth="1"/>
    <col min="2045" max="2045" width="9.140625" style="23"/>
    <col min="2046" max="2046" width="14.5703125" style="23" bestFit="1" customWidth="1"/>
    <col min="2047" max="2047" width="12.42578125" style="23" bestFit="1" customWidth="1"/>
    <col min="2048" max="2048" width="8.7109375" style="23" bestFit="1" customWidth="1"/>
    <col min="2049" max="2049" width="9.140625" style="23"/>
    <col min="2050" max="2050" width="8.42578125" style="23" bestFit="1" customWidth="1"/>
    <col min="2051" max="2051" width="9.140625" style="23"/>
    <col min="2052" max="2052" width="1.85546875" style="23" bestFit="1" customWidth="1"/>
    <col min="2053" max="2054" width="9.140625" style="23"/>
    <col min="2055" max="2055" width="11.7109375" style="23" bestFit="1" customWidth="1"/>
    <col min="2056" max="2056" width="8.5703125" style="23" bestFit="1" customWidth="1"/>
    <col min="2057" max="2297" width="9.140625" style="23"/>
    <col min="2298" max="2298" width="11" style="23" bestFit="1" customWidth="1"/>
    <col min="2299" max="2299" width="9.85546875" style="23" customWidth="1"/>
    <col min="2300" max="2300" width="9.85546875" style="23" bestFit="1" customWidth="1"/>
    <col min="2301" max="2301" width="9.140625" style="23"/>
    <col min="2302" max="2302" width="14.5703125" style="23" bestFit="1" customWidth="1"/>
    <col min="2303" max="2303" width="12.42578125" style="23" bestFit="1" customWidth="1"/>
    <col min="2304" max="2304" width="8.7109375" style="23" bestFit="1" customWidth="1"/>
    <col min="2305" max="2305" width="9.140625" style="23"/>
    <col min="2306" max="2306" width="8.42578125" style="23" bestFit="1" customWidth="1"/>
    <col min="2307" max="2307" width="9.140625" style="23"/>
    <col min="2308" max="2308" width="1.85546875" style="23" bestFit="1" customWidth="1"/>
    <col min="2309" max="2310" width="9.140625" style="23"/>
    <col min="2311" max="2311" width="11.7109375" style="23" bestFit="1" customWidth="1"/>
    <col min="2312" max="2312" width="8.5703125" style="23" bestFit="1" customWidth="1"/>
    <col min="2313" max="2553" width="9.140625" style="23"/>
    <col min="2554" max="2554" width="11" style="23" bestFit="1" customWidth="1"/>
    <col min="2555" max="2555" width="9.85546875" style="23" customWidth="1"/>
    <col min="2556" max="2556" width="9.85546875" style="23" bestFit="1" customWidth="1"/>
    <col min="2557" max="2557" width="9.140625" style="23"/>
    <col min="2558" max="2558" width="14.5703125" style="23" bestFit="1" customWidth="1"/>
    <col min="2559" max="2559" width="12.42578125" style="23" bestFit="1" customWidth="1"/>
    <col min="2560" max="2560" width="8.7109375" style="23" bestFit="1" customWidth="1"/>
    <col min="2561" max="2561" width="9.140625" style="23"/>
    <col min="2562" max="2562" width="8.42578125" style="23" bestFit="1" customWidth="1"/>
    <col min="2563" max="2563" width="9.140625" style="23"/>
    <col min="2564" max="2564" width="1.85546875" style="23" bestFit="1" customWidth="1"/>
    <col min="2565" max="2566" width="9.140625" style="23"/>
    <col min="2567" max="2567" width="11.7109375" style="23" bestFit="1" customWidth="1"/>
    <col min="2568" max="2568" width="8.5703125" style="23" bestFit="1" customWidth="1"/>
    <col min="2569" max="2809" width="9.140625" style="23"/>
    <col min="2810" max="2810" width="11" style="23" bestFit="1" customWidth="1"/>
    <col min="2811" max="2811" width="9.85546875" style="23" customWidth="1"/>
    <col min="2812" max="2812" width="9.85546875" style="23" bestFit="1" customWidth="1"/>
    <col min="2813" max="2813" width="9.140625" style="23"/>
    <col min="2814" max="2814" width="14.5703125" style="23" bestFit="1" customWidth="1"/>
    <col min="2815" max="2815" width="12.42578125" style="23" bestFit="1" customWidth="1"/>
    <col min="2816" max="2816" width="8.7109375" style="23" bestFit="1" customWidth="1"/>
    <col min="2817" max="2817" width="9.140625" style="23"/>
    <col min="2818" max="2818" width="8.42578125" style="23" bestFit="1" customWidth="1"/>
    <col min="2819" max="2819" width="9.140625" style="23"/>
    <col min="2820" max="2820" width="1.85546875" style="23" bestFit="1" customWidth="1"/>
    <col min="2821" max="2822" width="9.140625" style="23"/>
    <col min="2823" max="2823" width="11.7109375" style="23" bestFit="1" customWidth="1"/>
    <col min="2824" max="2824" width="8.5703125" style="23" bestFit="1" customWidth="1"/>
    <col min="2825" max="3065" width="9.140625" style="23"/>
    <col min="3066" max="3066" width="11" style="23" bestFit="1" customWidth="1"/>
    <col min="3067" max="3067" width="9.85546875" style="23" customWidth="1"/>
    <col min="3068" max="3068" width="9.85546875" style="23" bestFit="1" customWidth="1"/>
    <col min="3069" max="3069" width="9.140625" style="23"/>
    <col min="3070" max="3070" width="14.5703125" style="23" bestFit="1" customWidth="1"/>
    <col min="3071" max="3071" width="12.42578125" style="23" bestFit="1" customWidth="1"/>
    <col min="3072" max="3072" width="8.7109375" style="23" bestFit="1" customWidth="1"/>
    <col min="3073" max="3073" width="9.140625" style="23"/>
    <col min="3074" max="3074" width="8.42578125" style="23" bestFit="1" customWidth="1"/>
    <col min="3075" max="3075" width="9.140625" style="23"/>
    <col min="3076" max="3076" width="1.85546875" style="23" bestFit="1" customWidth="1"/>
    <col min="3077" max="3078" width="9.140625" style="23"/>
    <col min="3079" max="3079" width="11.7109375" style="23" bestFit="1" customWidth="1"/>
    <col min="3080" max="3080" width="8.5703125" style="23" bestFit="1" customWidth="1"/>
    <col min="3081" max="3321" width="9.140625" style="23"/>
    <col min="3322" max="3322" width="11" style="23" bestFit="1" customWidth="1"/>
    <col min="3323" max="3323" width="9.85546875" style="23" customWidth="1"/>
    <col min="3324" max="3324" width="9.85546875" style="23" bestFit="1" customWidth="1"/>
    <col min="3325" max="3325" width="9.140625" style="23"/>
    <col min="3326" max="3326" width="14.5703125" style="23" bestFit="1" customWidth="1"/>
    <col min="3327" max="3327" width="12.42578125" style="23" bestFit="1" customWidth="1"/>
    <col min="3328" max="3328" width="8.7109375" style="23" bestFit="1" customWidth="1"/>
    <col min="3329" max="3329" width="9.140625" style="23"/>
    <col min="3330" max="3330" width="8.42578125" style="23" bestFit="1" customWidth="1"/>
    <col min="3331" max="3331" width="9.140625" style="23"/>
    <col min="3332" max="3332" width="1.85546875" style="23" bestFit="1" customWidth="1"/>
    <col min="3333" max="3334" width="9.140625" style="23"/>
    <col min="3335" max="3335" width="11.7109375" style="23" bestFit="1" customWidth="1"/>
    <col min="3336" max="3336" width="8.5703125" style="23" bestFit="1" customWidth="1"/>
    <col min="3337" max="3577" width="9.140625" style="23"/>
    <col min="3578" max="3578" width="11" style="23" bestFit="1" customWidth="1"/>
    <col min="3579" max="3579" width="9.85546875" style="23" customWidth="1"/>
    <col min="3580" max="3580" width="9.85546875" style="23" bestFit="1" customWidth="1"/>
    <col min="3581" max="3581" width="9.140625" style="23"/>
    <col min="3582" max="3582" width="14.5703125" style="23" bestFit="1" customWidth="1"/>
    <col min="3583" max="3583" width="12.42578125" style="23" bestFit="1" customWidth="1"/>
    <col min="3584" max="3584" width="8.7109375" style="23" bestFit="1" customWidth="1"/>
    <col min="3585" max="3585" width="9.140625" style="23"/>
    <col min="3586" max="3586" width="8.42578125" style="23" bestFit="1" customWidth="1"/>
    <col min="3587" max="3587" width="9.140625" style="23"/>
    <col min="3588" max="3588" width="1.85546875" style="23" bestFit="1" customWidth="1"/>
    <col min="3589" max="3590" width="9.140625" style="23"/>
    <col min="3591" max="3591" width="11.7109375" style="23" bestFit="1" customWidth="1"/>
    <col min="3592" max="3592" width="8.5703125" style="23" bestFit="1" customWidth="1"/>
    <col min="3593" max="3833" width="9.140625" style="23"/>
    <col min="3834" max="3834" width="11" style="23" bestFit="1" customWidth="1"/>
    <col min="3835" max="3835" width="9.85546875" style="23" customWidth="1"/>
    <col min="3836" max="3836" width="9.85546875" style="23" bestFit="1" customWidth="1"/>
    <col min="3837" max="3837" width="9.140625" style="23"/>
    <col min="3838" max="3838" width="14.5703125" style="23" bestFit="1" customWidth="1"/>
    <col min="3839" max="3839" width="12.42578125" style="23" bestFit="1" customWidth="1"/>
    <col min="3840" max="3840" width="8.7109375" style="23" bestFit="1" customWidth="1"/>
    <col min="3841" max="3841" width="9.140625" style="23"/>
    <col min="3842" max="3842" width="8.42578125" style="23" bestFit="1" customWidth="1"/>
    <col min="3843" max="3843" width="9.140625" style="23"/>
    <col min="3844" max="3844" width="1.85546875" style="23" bestFit="1" customWidth="1"/>
    <col min="3845" max="3846" width="9.140625" style="23"/>
    <col min="3847" max="3847" width="11.7109375" style="23" bestFit="1" customWidth="1"/>
    <col min="3848" max="3848" width="8.5703125" style="23" bestFit="1" customWidth="1"/>
    <col min="3849" max="4089" width="9.140625" style="23"/>
    <col min="4090" max="4090" width="11" style="23" bestFit="1" customWidth="1"/>
    <col min="4091" max="4091" width="9.85546875" style="23" customWidth="1"/>
    <col min="4092" max="4092" width="9.85546875" style="23" bestFit="1" customWidth="1"/>
    <col min="4093" max="4093" width="9.140625" style="23"/>
    <col min="4094" max="4094" width="14.5703125" style="23" bestFit="1" customWidth="1"/>
    <col min="4095" max="4095" width="12.42578125" style="23" bestFit="1" customWidth="1"/>
    <col min="4096" max="4096" width="8.7109375" style="23" bestFit="1" customWidth="1"/>
    <col min="4097" max="4097" width="9.140625" style="23"/>
    <col min="4098" max="4098" width="8.42578125" style="23" bestFit="1" customWidth="1"/>
    <col min="4099" max="4099" width="9.140625" style="23"/>
    <col min="4100" max="4100" width="1.85546875" style="23" bestFit="1" customWidth="1"/>
    <col min="4101" max="4102" width="9.140625" style="23"/>
    <col min="4103" max="4103" width="11.7109375" style="23" bestFit="1" customWidth="1"/>
    <col min="4104" max="4104" width="8.5703125" style="23" bestFit="1" customWidth="1"/>
    <col min="4105" max="4345" width="9.140625" style="23"/>
    <col min="4346" max="4346" width="11" style="23" bestFit="1" customWidth="1"/>
    <col min="4347" max="4347" width="9.85546875" style="23" customWidth="1"/>
    <col min="4348" max="4348" width="9.85546875" style="23" bestFit="1" customWidth="1"/>
    <col min="4349" max="4349" width="9.140625" style="23"/>
    <col min="4350" max="4350" width="14.5703125" style="23" bestFit="1" customWidth="1"/>
    <col min="4351" max="4351" width="12.42578125" style="23" bestFit="1" customWidth="1"/>
    <col min="4352" max="4352" width="8.7109375" style="23" bestFit="1" customWidth="1"/>
    <col min="4353" max="4353" width="9.140625" style="23"/>
    <col min="4354" max="4354" width="8.42578125" style="23" bestFit="1" customWidth="1"/>
    <col min="4355" max="4355" width="9.140625" style="23"/>
    <col min="4356" max="4356" width="1.85546875" style="23" bestFit="1" customWidth="1"/>
    <col min="4357" max="4358" width="9.140625" style="23"/>
    <col min="4359" max="4359" width="11.7109375" style="23" bestFit="1" customWidth="1"/>
    <col min="4360" max="4360" width="8.5703125" style="23" bestFit="1" customWidth="1"/>
    <col min="4361" max="4601" width="9.140625" style="23"/>
    <col min="4602" max="4602" width="11" style="23" bestFit="1" customWidth="1"/>
    <col min="4603" max="4603" width="9.85546875" style="23" customWidth="1"/>
    <col min="4604" max="4604" width="9.85546875" style="23" bestFit="1" customWidth="1"/>
    <col min="4605" max="4605" width="9.140625" style="23"/>
    <col min="4606" max="4606" width="14.5703125" style="23" bestFit="1" customWidth="1"/>
    <col min="4607" max="4607" width="12.42578125" style="23" bestFit="1" customWidth="1"/>
    <col min="4608" max="4608" width="8.7109375" style="23" bestFit="1" customWidth="1"/>
    <col min="4609" max="4609" width="9.140625" style="23"/>
    <col min="4610" max="4610" width="8.42578125" style="23" bestFit="1" customWidth="1"/>
    <col min="4611" max="4611" width="9.140625" style="23"/>
    <col min="4612" max="4612" width="1.85546875" style="23" bestFit="1" customWidth="1"/>
    <col min="4613" max="4614" width="9.140625" style="23"/>
    <col min="4615" max="4615" width="11.7109375" style="23" bestFit="1" customWidth="1"/>
    <col min="4616" max="4616" width="8.5703125" style="23" bestFit="1" customWidth="1"/>
    <col min="4617" max="4857" width="9.140625" style="23"/>
    <col min="4858" max="4858" width="11" style="23" bestFit="1" customWidth="1"/>
    <col min="4859" max="4859" width="9.85546875" style="23" customWidth="1"/>
    <col min="4860" max="4860" width="9.85546875" style="23" bestFit="1" customWidth="1"/>
    <col min="4861" max="4861" width="9.140625" style="23"/>
    <col min="4862" max="4862" width="14.5703125" style="23" bestFit="1" customWidth="1"/>
    <col min="4863" max="4863" width="12.42578125" style="23" bestFit="1" customWidth="1"/>
    <col min="4864" max="4864" width="8.7109375" style="23" bestFit="1" customWidth="1"/>
    <col min="4865" max="4865" width="9.140625" style="23"/>
    <col min="4866" max="4866" width="8.42578125" style="23" bestFit="1" customWidth="1"/>
    <col min="4867" max="4867" width="9.140625" style="23"/>
    <col min="4868" max="4868" width="1.85546875" style="23" bestFit="1" customWidth="1"/>
    <col min="4869" max="4870" width="9.140625" style="23"/>
    <col min="4871" max="4871" width="11.7109375" style="23" bestFit="1" customWidth="1"/>
    <col min="4872" max="4872" width="8.5703125" style="23" bestFit="1" customWidth="1"/>
    <col min="4873" max="5113" width="9.140625" style="23"/>
    <col min="5114" max="5114" width="11" style="23" bestFit="1" customWidth="1"/>
    <col min="5115" max="5115" width="9.85546875" style="23" customWidth="1"/>
    <col min="5116" max="5116" width="9.85546875" style="23" bestFit="1" customWidth="1"/>
    <col min="5117" max="5117" width="9.140625" style="23"/>
    <col min="5118" max="5118" width="14.5703125" style="23" bestFit="1" customWidth="1"/>
    <col min="5119" max="5119" width="12.42578125" style="23" bestFit="1" customWidth="1"/>
    <col min="5120" max="5120" width="8.7109375" style="23" bestFit="1" customWidth="1"/>
    <col min="5121" max="5121" width="9.140625" style="23"/>
    <col min="5122" max="5122" width="8.42578125" style="23" bestFit="1" customWidth="1"/>
    <col min="5123" max="5123" width="9.140625" style="23"/>
    <col min="5124" max="5124" width="1.85546875" style="23" bestFit="1" customWidth="1"/>
    <col min="5125" max="5126" width="9.140625" style="23"/>
    <col min="5127" max="5127" width="11.7109375" style="23" bestFit="1" customWidth="1"/>
    <col min="5128" max="5128" width="8.5703125" style="23" bestFit="1" customWidth="1"/>
    <col min="5129" max="5369" width="9.140625" style="23"/>
    <col min="5370" max="5370" width="11" style="23" bestFit="1" customWidth="1"/>
    <col min="5371" max="5371" width="9.85546875" style="23" customWidth="1"/>
    <col min="5372" max="5372" width="9.85546875" style="23" bestFit="1" customWidth="1"/>
    <col min="5373" max="5373" width="9.140625" style="23"/>
    <col min="5374" max="5374" width="14.5703125" style="23" bestFit="1" customWidth="1"/>
    <col min="5375" max="5375" width="12.42578125" style="23" bestFit="1" customWidth="1"/>
    <col min="5376" max="5376" width="8.7109375" style="23" bestFit="1" customWidth="1"/>
    <col min="5377" max="5377" width="9.140625" style="23"/>
    <col min="5378" max="5378" width="8.42578125" style="23" bestFit="1" customWidth="1"/>
    <col min="5379" max="5379" width="9.140625" style="23"/>
    <col min="5380" max="5380" width="1.85546875" style="23" bestFit="1" customWidth="1"/>
    <col min="5381" max="5382" width="9.140625" style="23"/>
    <col min="5383" max="5383" width="11.7109375" style="23" bestFit="1" customWidth="1"/>
    <col min="5384" max="5384" width="8.5703125" style="23" bestFit="1" customWidth="1"/>
    <col min="5385" max="5625" width="9.140625" style="23"/>
    <col min="5626" max="5626" width="11" style="23" bestFit="1" customWidth="1"/>
    <col min="5627" max="5627" width="9.85546875" style="23" customWidth="1"/>
    <col min="5628" max="5628" width="9.85546875" style="23" bestFit="1" customWidth="1"/>
    <col min="5629" max="5629" width="9.140625" style="23"/>
    <col min="5630" max="5630" width="14.5703125" style="23" bestFit="1" customWidth="1"/>
    <col min="5631" max="5631" width="12.42578125" style="23" bestFit="1" customWidth="1"/>
    <col min="5632" max="5632" width="8.7109375" style="23" bestFit="1" customWidth="1"/>
    <col min="5633" max="5633" width="9.140625" style="23"/>
    <col min="5634" max="5634" width="8.42578125" style="23" bestFit="1" customWidth="1"/>
    <col min="5635" max="5635" width="9.140625" style="23"/>
    <col min="5636" max="5636" width="1.85546875" style="23" bestFit="1" customWidth="1"/>
    <col min="5637" max="5638" width="9.140625" style="23"/>
    <col min="5639" max="5639" width="11.7109375" style="23" bestFit="1" customWidth="1"/>
    <col min="5640" max="5640" width="8.5703125" style="23" bestFit="1" customWidth="1"/>
    <col min="5641" max="5881" width="9.140625" style="23"/>
    <col min="5882" max="5882" width="11" style="23" bestFit="1" customWidth="1"/>
    <col min="5883" max="5883" width="9.85546875" style="23" customWidth="1"/>
    <col min="5884" max="5884" width="9.85546875" style="23" bestFit="1" customWidth="1"/>
    <col min="5885" max="5885" width="9.140625" style="23"/>
    <col min="5886" max="5886" width="14.5703125" style="23" bestFit="1" customWidth="1"/>
    <col min="5887" max="5887" width="12.42578125" style="23" bestFit="1" customWidth="1"/>
    <col min="5888" max="5888" width="8.7109375" style="23" bestFit="1" customWidth="1"/>
    <col min="5889" max="5889" width="9.140625" style="23"/>
    <col min="5890" max="5890" width="8.42578125" style="23" bestFit="1" customWidth="1"/>
    <col min="5891" max="5891" width="9.140625" style="23"/>
    <col min="5892" max="5892" width="1.85546875" style="23" bestFit="1" customWidth="1"/>
    <col min="5893" max="5894" width="9.140625" style="23"/>
    <col min="5895" max="5895" width="11.7109375" style="23" bestFit="1" customWidth="1"/>
    <col min="5896" max="5896" width="8.5703125" style="23" bestFit="1" customWidth="1"/>
    <col min="5897" max="6137" width="9.140625" style="23"/>
    <col min="6138" max="6138" width="11" style="23" bestFit="1" customWidth="1"/>
    <col min="6139" max="6139" width="9.85546875" style="23" customWidth="1"/>
    <col min="6140" max="6140" width="9.85546875" style="23" bestFit="1" customWidth="1"/>
    <col min="6141" max="6141" width="9.140625" style="23"/>
    <col min="6142" max="6142" width="14.5703125" style="23" bestFit="1" customWidth="1"/>
    <col min="6143" max="6143" width="12.42578125" style="23" bestFit="1" customWidth="1"/>
    <col min="6144" max="6144" width="8.7109375" style="23" bestFit="1" customWidth="1"/>
    <col min="6145" max="6145" width="9.140625" style="23"/>
    <col min="6146" max="6146" width="8.42578125" style="23" bestFit="1" customWidth="1"/>
    <col min="6147" max="6147" width="9.140625" style="23"/>
    <col min="6148" max="6148" width="1.85546875" style="23" bestFit="1" customWidth="1"/>
    <col min="6149" max="6150" width="9.140625" style="23"/>
    <col min="6151" max="6151" width="11.7109375" style="23" bestFit="1" customWidth="1"/>
    <col min="6152" max="6152" width="8.5703125" style="23" bestFit="1" customWidth="1"/>
    <col min="6153" max="6393" width="9.140625" style="23"/>
    <col min="6394" max="6394" width="11" style="23" bestFit="1" customWidth="1"/>
    <col min="6395" max="6395" width="9.85546875" style="23" customWidth="1"/>
    <col min="6396" max="6396" width="9.85546875" style="23" bestFit="1" customWidth="1"/>
    <col min="6397" max="6397" width="9.140625" style="23"/>
    <col min="6398" max="6398" width="14.5703125" style="23" bestFit="1" customWidth="1"/>
    <col min="6399" max="6399" width="12.42578125" style="23" bestFit="1" customWidth="1"/>
    <col min="6400" max="6400" width="8.7109375" style="23" bestFit="1" customWidth="1"/>
    <col min="6401" max="6401" width="9.140625" style="23"/>
    <col min="6402" max="6402" width="8.42578125" style="23" bestFit="1" customWidth="1"/>
    <col min="6403" max="6403" width="9.140625" style="23"/>
    <col min="6404" max="6404" width="1.85546875" style="23" bestFit="1" customWidth="1"/>
    <col min="6405" max="6406" width="9.140625" style="23"/>
    <col min="6407" max="6407" width="11.7109375" style="23" bestFit="1" customWidth="1"/>
    <col min="6408" max="6408" width="8.5703125" style="23" bestFit="1" customWidth="1"/>
    <col min="6409" max="6649" width="9.140625" style="23"/>
    <col min="6650" max="6650" width="11" style="23" bestFit="1" customWidth="1"/>
    <col min="6651" max="6651" width="9.85546875" style="23" customWidth="1"/>
    <col min="6652" max="6652" width="9.85546875" style="23" bestFit="1" customWidth="1"/>
    <col min="6653" max="6653" width="9.140625" style="23"/>
    <col min="6654" max="6654" width="14.5703125" style="23" bestFit="1" customWidth="1"/>
    <col min="6655" max="6655" width="12.42578125" style="23" bestFit="1" customWidth="1"/>
    <col min="6656" max="6656" width="8.7109375" style="23" bestFit="1" customWidth="1"/>
    <col min="6657" max="6657" width="9.140625" style="23"/>
    <col min="6658" max="6658" width="8.42578125" style="23" bestFit="1" customWidth="1"/>
    <col min="6659" max="6659" width="9.140625" style="23"/>
    <col min="6660" max="6660" width="1.85546875" style="23" bestFit="1" customWidth="1"/>
    <col min="6661" max="6662" width="9.140625" style="23"/>
    <col min="6663" max="6663" width="11.7109375" style="23" bestFit="1" customWidth="1"/>
    <col min="6664" max="6664" width="8.5703125" style="23" bestFit="1" customWidth="1"/>
    <col min="6665" max="6905" width="9.140625" style="23"/>
    <col min="6906" max="6906" width="11" style="23" bestFit="1" customWidth="1"/>
    <col min="6907" max="6907" width="9.85546875" style="23" customWidth="1"/>
    <col min="6908" max="6908" width="9.85546875" style="23" bestFit="1" customWidth="1"/>
    <col min="6909" max="6909" width="9.140625" style="23"/>
    <col min="6910" max="6910" width="14.5703125" style="23" bestFit="1" customWidth="1"/>
    <col min="6911" max="6911" width="12.42578125" style="23" bestFit="1" customWidth="1"/>
    <col min="6912" max="6912" width="8.7109375" style="23" bestFit="1" customWidth="1"/>
    <col min="6913" max="6913" width="9.140625" style="23"/>
    <col min="6914" max="6914" width="8.42578125" style="23" bestFit="1" customWidth="1"/>
    <col min="6915" max="6915" width="9.140625" style="23"/>
    <col min="6916" max="6916" width="1.85546875" style="23" bestFit="1" customWidth="1"/>
    <col min="6917" max="6918" width="9.140625" style="23"/>
    <col min="6919" max="6919" width="11.7109375" style="23" bestFit="1" customWidth="1"/>
    <col min="6920" max="6920" width="8.5703125" style="23" bestFit="1" customWidth="1"/>
    <col min="6921" max="7161" width="9.140625" style="23"/>
    <col min="7162" max="7162" width="11" style="23" bestFit="1" customWidth="1"/>
    <col min="7163" max="7163" width="9.85546875" style="23" customWidth="1"/>
    <col min="7164" max="7164" width="9.85546875" style="23" bestFit="1" customWidth="1"/>
    <col min="7165" max="7165" width="9.140625" style="23"/>
    <col min="7166" max="7166" width="14.5703125" style="23" bestFit="1" customWidth="1"/>
    <col min="7167" max="7167" width="12.42578125" style="23" bestFit="1" customWidth="1"/>
    <col min="7168" max="7168" width="8.7109375" style="23" bestFit="1" customWidth="1"/>
    <col min="7169" max="7169" width="9.140625" style="23"/>
    <col min="7170" max="7170" width="8.42578125" style="23" bestFit="1" customWidth="1"/>
    <col min="7171" max="7171" width="9.140625" style="23"/>
    <col min="7172" max="7172" width="1.85546875" style="23" bestFit="1" customWidth="1"/>
    <col min="7173" max="7174" width="9.140625" style="23"/>
    <col min="7175" max="7175" width="11.7109375" style="23" bestFit="1" customWidth="1"/>
    <col min="7176" max="7176" width="8.5703125" style="23" bestFit="1" customWidth="1"/>
    <col min="7177" max="7417" width="9.140625" style="23"/>
    <col min="7418" max="7418" width="11" style="23" bestFit="1" customWidth="1"/>
    <col min="7419" max="7419" width="9.85546875" style="23" customWidth="1"/>
    <col min="7420" max="7420" width="9.85546875" style="23" bestFit="1" customWidth="1"/>
    <col min="7421" max="7421" width="9.140625" style="23"/>
    <col min="7422" max="7422" width="14.5703125" style="23" bestFit="1" customWidth="1"/>
    <col min="7423" max="7423" width="12.42578125" style="23" bestFit="1" customWidth="1"/>
    <col min="7424" max="7424" width="8.7109375" style="23" bestFit="1" customWidth="1"/>
    <col min="7425" max="7425" width="9.140625" style="23"/>
    <col min="7426" max="7426" width="8.42578125" style="23" bestFit="1" customWidth="1"/>
    <col min="7427" max="7427" width="9.140625" style="23"/>
    <col min="7428" max="7428" width="1.85546875" style="23" bestFit="1" customWidth="1"/>
    <col min="7429" max="7430" width="9.140625" style="23"/>
    <col min="7431" max="7431" width="11.7109375" style="23" bestFit="1" customWidth="1"/>
    <col min="7432" max="7432" width="8.5703125" style="23" bestFit="1" customWidth="1"/>
    <col min="7433" max="7673" width="9.140625" style="23"/>
    <col min="7674" max="7674" width="11" style="23" bestFit="1" customWidth="1"/>
    <col min="7675" max="7675" width="9.85546875" style="23" customWidth="1"/>
    <col min="7676" max="7676" width="9.85546875" style="23" bestFit="1" customWidth="1"/>
    <col min="7677" max="7677" width="9.140625" style="23"/>
    <col min="7678" max="7678" width="14.5703125" style="23" bestFit="1" customWidth="1"/>
    <col min="7679" max="7679" width="12.42578125" style="23" bestFit="1" customWidth="1"/>
    <col min="7680" max="7680" width="8.7109375" style="23" bestFit="1" customWidth="1"/>
    <col min="7681" max="7681" width="9.140625" style="23"/>
    <col min="7682" max="7682" width="8.42578125" style="23" bestFit="1" customWidth="1"/>
    <col min="7683" max="7683" width="9.140625" style="23"/>
    <col min="7684" max="7684" width="1.85546875" style="23" bestFit="1" customWidth="1"/>
    <col min="7685" max="7686" width="9.140625" style="23"/>
    <col min="7687" max="7687" width="11.7109375" style="23" bestFit="1" customWidth="1"/>
    <col min="7688" max="7688" width="8.5703125" style="23" bestFit="1" customWidth="1"/>
    <col min="7689" max="7929" width="9.140625" style="23"/>
    <col min="7930" max="7930" width="11" style="23" bestFit="1" customWidth="1"/>
    <col min="7931" max="7931" width="9.85546875" style="23" customWidth="1"/>
    <col min="7932" max="7932" width="9.85546875" style="23" bestFit="1" customWidth="1"/>
    <col min="7933" max="7933" width="9.140625" style="23"/>
    <col min="7934" max="7934" width="14.5703125" style="23" bestFit="1" customWidth="1"/>
    <col min="7935" max="7935" width="12.42578125" style="23" bestFit="1" customWidth="1"/>
    <col min="7936" max="7936" width="8.7109375" style="23" bestFit="1" customWidth="1"/>
    <col min="7937" max="7937" width="9.140625" style="23"/>
    <col min="7938" max="7938" width="8.42578125" style="23" bestFit="1" customWidth="1"/>
    <col min="7939" max="7939" width="9.140625" style="23"/>
    <col min="7940" max="7940" width="1.85546875" style="23" bestFit="1" customWidth="1"/>
    <col min="7941" max="7942" width="9.140625" style="23"/>
    <col min="7943" max="7943" width="11.7109375" style="23" bestFit="1" customWidth="1"/>
    <col min="7944" max="7944" width="8.5703125" style="23" bestFit="1" customWidth="1"/>
    <col min="7945" max="8185" width="9.140625" style="23"/>
    <col min="8186" max="8186" width="11" style="23" bestFit="1" customWidth="1"/>
    <col min="8187" max="8187" width="9.85546875" style="23" customWidth="1"/>
    <col min="8188" max="8188" width="9.85546875" style="23" bestFit="1" customWidth="1"/>
    <col min="8189" max="8189" width="9.140625" style="23"/>
    <col min="8190" max="8190" width="14.5703125" style="23" bestFit="1" customWidth="1"/>
    <col min="8191" max="8191" width="12.42578125" style="23" bestFit="1" customWidth="1"/>
    <col min="8192" max="8192" width="8.7109375" style="23" bestFit="1" customWidth="1"/>
    <col min="8193" max="8193" width="9.140625" style="23"/>
    <col min="8194" max="8194" width="8.42578125" style="23" bestFit="1" customWidth="1"/>
    <col min="8195" max="8195" width="9.140625" style="23"/>
    <col min="8196" max="8196" width="1.85546875" style="23" bestFit="1" customWidth="1"/>
    <col min="8197" max="8198" width="9.140625" style="23"/>
    <col min="8199" max="8199" width="11.7109375" style="23" bestFit="1" customWidth="1"/>
    <col min="8200" max="8200" width="8.5703125" style="23" bestFit="1" customWidth="1"/>
    <col min="8201" max="8441" width="9.140625" style="23"/>
    <col min="8442" max="8442" width="11" style="23" bestFit="1" customWidth="1"/>
    <col min="8443" max="8443" width="9.85546875" style="23" customWidth="1"/>
    <col min="8444" max="8444" width="9.85546875" style="23" bestFit="1" customWidth="1"/>
    <col min="8445" max="8445" width="9.140625" style="23"/>
    <col min="8446" max="8446" width="14.5703125" style="23" bestFit="1" customWidth="1"/>
    <col min="8447" max="8447" width="12.42578125" style="23" bestFit="1" customWidth="1"/>
    <col min="8448" max="8448" width="8.7109375" style="23" bestFit="1" customWidth="1"/>
    <col min="8449" max="8449" width="9.140625" style="23"/>
    <col min="8450" max="8450" width="8.42578125" style="23" bestFit="1" customWidth="1"/>
    <col min="8451" max="8451" width="9.140625" style="23"/>
    <col min="8452" max="8452" width="1.85546875" style="23" bestFit="1" customWidth="1"/>
    <col min="8453" max="8454" width="9.140625" style="23"/>
    <col min="8455" max="8455" width="11.7109375" style="23" bestFit="1" customWidth="1"/>
    <col min="8456" max="8456" width="8.5703125" style="23" bestFit="1" customWidth="1"/>
    <col min="8457" max="8697" width="9.140625" style="23"/>
    <col min="8698" max="8698" width="11" style="23" bestFit="1" customWidth="1"/>
    <col min="8699" max="8699" width="9.85546875" style="23" customWidth="1"/>
    <col min="8700" max="8700" width="9.85546875" style="23" bestFit="1" customWidth="1"/>
    <col min="8701" max="8701" width="9.140625" style="23"/>
    <col min="8702" max="8702" width="14.5703125" style="23" bestFit="1" customWidth="1"/>
    <col min="8703" max="8703" width="12.42578125" style="23" bestFit="1" customWidth="1"/>
    <col min="8704" max="8704" width="8.7109375" style="23" bestFit="1" customWidth="1"/>
    <col min="8705" max="8705" width="9.140625" style="23"/>
    <col min="8706" max="8706" width="8.42578125" style="23" bestFit="1" customWidth="1"/>
    <col min="8707" max="8707" width="9.140625" style="23"/>
    <col min="8708" max="8708" width="1.85546875" style="23" bestFit="1" customWidth="1"/>
    <col min="8709" max="8710" width="9.140625" style="23"/>
    <col min="8711" max="8711" width="11.7109375" style="23" bestFit="1" customWidth="1"/>
    <col min="8712" max="8712" width="8.5703125" style="23" bestFit="1" customWidth="1"/>
    <col min="8713" max="8953" width="9.140625" style="23"/>
    <col min="8954" max="8954" width="11" style="23" bestFit="1" customWidth="1"/>
    <col min="8955" max="8955" width="9.85546875" style="23" customWidth="1"/>
    <col min="8956" max="8956" width="9.85546875" style="23" bestFit="1" customWidth="1"/>
    <col min="8957" max="8957" width="9.140625" style="23"/>
    <col min="8958" max="8958" width="14.5703125" style="23" bestFit="1" customWidth="1"/>
    <col min="8959" max="8959" width="12.42578125" style="23" bestFit="1" customWidth="1"/>
    <col min="8960" max="8960" width="8.7109375" style="23" bestFit="1" customWidth="1"/>
    <col min="8961" max="8961" width="9.140625" style="23"/>
    <col min="8962" max="8962" width="8.42578125" style="23" bestFit="1" customWidth="1"/>
    <col min="8963" max="8963" width="9.140625" style="23"/>
    <col min="8964" max="8964" width="1.85546875" style="23" bestFit="1" customWidth="1"/>
    <col min="8965" max="8966" width="9.140625" style="23"/>
    <col min="8967" max="8967" width="11.7109375" style="23" bestFit="1" customWidth="1"/>
    <col min="8968" max="8968" width="8.5703125" style="23" bestFit="1" customWidth="1"/>
    <col min="8969" max="9209" width="9.140625" style="23"/>
    <col min="9210" max="9210" width="11" style="23" bestFit="1" customWidth="1"/>
    <col min="9211" max="9211" width="9.85546875" style="23" customWidth="1"/>
    <col min="9212" max="9212" width="9.85546875" style="23" bestFit="1" customWidth="1"/>
    <col min="9213" max="9213" width="9.140625" style="23"/>
    <col min="9214" max="9214" width="14.5703125" style="23" bestFit="1" customWidth="1"/>
    <col min="9215" max="9215" width="12.42578125" style="23" bestFit="1" customWidth="1"/>
    <col min="9216" max="9216" width="8.7109375" style="23" bestFit="1" customWidth="1"/>
    <col min="9217" max="9217" width="9.140625" style="23"/>
    <col min="9218" max="9218" width="8.42578125" style="23" bestFit="1" customWidth="1"/>
    <col min="9219" max="9219" width="9.140625" style="23"/>
    <col min="9220" max="9220" width="1.85546875" style="23" bestFit="1" customWidth="1"/>
    <col min="9221" max="9222" width="9.140625" style="23"/>
    <col min="9223" max="9223" width="11.7109375" style="23" bestFit="1" customWidth="1"/>
    <col min="9224" max="9224" width="8.5703125" style="23" bestFit="1" customWidth="1"/>
    <col min="9225" max="9465" width="9.140625" style="23"/>
    <col min="9466" max="9466" width="11" style="23" bestFit="1" customWidth="1"/>
    <col min="9467" max="9467" width="9.85546875" style="23" customWidth="1"/>
    <col min="9468" max="9468" width="9.85546875" style="23" bestFit="1" customWidth="1"/>
    <col min="9469" max="9469" width="9.140625" style="23"/>
    <col min="9470" max="9470" width="14.5703125" style="23" bestFit="1" customWidth="1"/>
    <col min="9471" max="9471" width="12.42578125" style="23" bestFit="1" customWidth="1"/>
    <col min="9472" max="9472" width="8.7109375" style="23" bestFit="1" customWidth="1"/>
    <col min="9473" max="9473" width="9.140625" style="23"/>
    <col min="9474" max="9474" width="8.42578125" style="23" bestFit="1" customWidth="1"/>
    <col min="9475" max="9475" width="9.140625" style="23"/>
    <col min="9476" max="9476" width="1.85546875" style="23" bestFit="1" customWidth="1"/>
    <col min="9477" max="9478" width="9.140625" style="23"/>
    <col min="9479" max="9479" width="11.7109375" style="23" bestFit="1" customWidth="1"/>
    <col min="9480" max="9480" width="8.5703125" style="23" bestFit="1" customWidth="1"/>
    <col min="9481" max="9721" width="9.140625" style="23"/>
    <col min="9722" max="9722" width="11" style="23" bestFit="1" customWidth="1"/>
    <col min="9723" max="9723" width="9.85546875" style="23" customWidth="1"/>
    <col min="9724" max="9724" width="9.85546875" style="23" bestFit="1" customWidth="1"/>
    <col min="9725" max="9725" width="9.140625" style="23"/>
    <col min="9726" max="9726" width="14.5703125" style="23" bestFit="1" customWidth="1"/>
    <col min="9727" max="9727" width="12.42578125" style="23" bestFit="1" customWidth="1"/>
    <col min="9728" max="9728" width="8.7109375" style="23" bestFit="1" customWidth="1"/>
    <col min="9729" max="9729" width="9.140625" style="23"/>
    <col min="9730" max="9730" width="8.42578125" style="23" bestFit="1" customWidth="1"/>
    <col min="9731" max="9731" width="9.140625" style="23"/>
    <col min="9732" max="9732" width="1.85546875" style="23" bestFit="1" customWidth="1"/>
    <col min="9733" max="9734" width="9.140625" style="23"/>
    <col min="9735" max="9735" width="11.7109375" style="23" bestFit="1" customWidth="1"/>
    <col min="9736" max="9736" width="8.5703125" style="23" bestFit="1" customWidth="1"/>
    <col min="9737" max="9977" width="9.140625" style="23"/>
    <col min="9978" max="9978" width="11" style="23" bestFit="1" customWidth="1"/>
    <col min="9979" max="9979" width="9.85546875" style="23" customWidth="1"/>
    <col min="9980" max="9980" width="9.85546875" style="23" bestFit="1" customWidth="1"/>
    <col min="9981" max="9981" width="9.140625" style="23"/>
    <col min="9982" max="9982" width="14.5703125" style="23" bestFit="1" customWidth="1"/>
    <col min="9983" max="9983" width="12.42578125" style="23" bestFit="1" customWidth="1"/>
    <col min="9984" max="9984" width="8.7109375" style="23" bestFit="1" customWidth="1"/>
    <col min="9985" max="9985" width="9.140625" style="23"/>
    <col min="9986" max="9986" width="8.42578125" style="23" bestFit="1" customWidth="1"/>
    <col min="9987" max="9987" width="9.140625" style="23"/>
    <col min="9988" max="9988" width="1.85546875" style="23" bestFit="1" customWidth="1"/>
    <col min="9989" max="9990" width="9.140625" style="23"/>
    <col min="9991" max="9991" width="11.7109375" style="23" bestFit="1" customWidth="1"/>
    <col min="9992" max="9992" width="8.5703125" style="23" bestFit="1" customWidth="1"/>
    <col min="9993" max="10233" width="9.140625" style="23"/>
    <col min="10234" max="10234" width="11" style="23" bestFit="1" customWidth="1"/>
    <col min="10235" max="10235" width="9.85546875" style="23" customWidth="1"/>
    <col min="10236" max="10236" width="9.85546875" style="23" bestFit="1" customWidth="1"/>
    <col min="10237" max="10237" width="9.140625" style="23"/>
    <col min="10238" max="10238" width="14.5703125" style="23" bestFit="1" customWidth="1"/>
    <col min="10239" max="10239" width="12.42578125" style="23" bestFit="1" customWidth="1"/>
    <col min="10240" max="10240" width="8.7109375" style="23" bestFit="1" customWidth="1"/>
    <col min="10241" max="10241" width="9.140625" style="23"/>
    <col min="10242" max="10242" width="8.42578125" style="23" bestFit="1" customWidth="1"/>
    <col min="10243" max="10243" width="9.140625" style="23"/>
    <col min="10244" max="10244" width="1.85546875" style="23" bestFit="1" customWidth="1"/>
    <col min="10245" max="10246" width="9.140625" style="23"/>
    <col min="10247" max="10247" width="11.7109375" style="23" bestFit="1" customWidth="1"/>
    <col min="10248" max="10248" width="8.5703125" style="23" bestFit="1" customWidth="1"/>
    <col min="10249" max="10489" width="9.140625" style="23"/>
    <col min="10490" max="10490" width="11" style="23" bestFit="1" customWidth="1"/>
    <col min="10491" max="10491" width="9.85546875" style="23" customWidth="1"/>
    <col min="10492" max="10492" width="9.85546875" style="23" bestFit="1" customWidth="1"/>
    <col min="10493" max="10493" width="9.140625" style="23"/>
    <col min="10494" max="10494" width="14.5703125" style="23" bestFit="1" customWidth="1"/>
    <col min="10495" max="10495" width="12.42578125" style="23" bestFit="1" customWidth="1"/>
    <col min="10496" max="10496" width="8.7109375" style="23" bestFit="1" customWidth="1"/>
    <col min="10497" max="10497" width="9.140625" style="23"/>
    <col min="10498" max="10498" width="8.42578125" style="23" bestFit="1" customWidth="1"/>
    <col min="10499" max="10499" width="9.140625" style="23"/>
    <col min="10500" max="10500" width="1.85546875" style="23" bestFit="1" customWidth="1"/>
    <col min="10501" max="10502" width="9.140625" style="23"/>
    <col min="10503" max="10503" width="11.7109375" style="23" bestFit="1" customWidth="1"/>
    <col min="10504" max="10504" width="8.5703125" style="23" bestFit="1" customWidth="1"/>
    <col min="10505" max="10745" width="9.140625" style="23"/>
    <col min="10746" max="10746" width="11" style="23" bestFit="1" customWidth="1"/>
    <col min="10747" max="10747" width="9.85546875" style="23" customWidth="1"/>
    <col min="10748" max="10748" width="9.85546875" style="23" bestFit="1" customWidth="1"/>
    <col min="10749" max="10749" width="9.140625" style="23"/>
    <col min="10750" max="10750" width="14.5703125" style="23" bestFit="1" customWidth="1"/>
    <col min="10751" max="10751" width="12.42578125" style="23" bestFit="1" customWidth="1"/>
    <col min="10752" max="10752" width="8.7109375" style="23" bestFit="1" customWidth="1"/>
    <col min="10753" max="10753" width="9.140625" style="23"/>
    <col min="10754" max="10754" width="8.42578125" style="23" bestFit="1" customWidth="1"/>
    <col min="10755" max="10755" width="9.140625" style="23"/>
    <col min="10756" max="10756" width="1.85546875" style="23" bestFit="1" customWidth="1"/>
    <col min="10757" max="10758" width="9.140625" style="23"/>
    <col min="10759" max="10759" width="11.7109375" style="23" bestFit="1" customWidth="1"/>
    <col min="10760" max="10760" width="8.5703125" style="23" bestFit="1" customWidth="1"/>
    <col min="10761" max="11001" width="9.140625" style="23"/>
    <col min="11002" max="11002" width="11" style="23" bestFit="1" customWidth="1"/>
    <col min="11003" max="11003" width="9.85546875" style="23" customWidth="1"/>
    <col min="11004" max="11004" width="9.85546875" style="23" bestFit="1" customWidth="1"/>
    <col min="11005" max="11005" width="9.140625" style="23"/>
    <col min="11006" max="11006" width="14.5703125" style="23" bestFit="1" customWidth="1"/>
    <col min="11007" max="11007" width="12.42578125" style="23" bestFit="1" customWidth="1"/>
    <col min="11008" max="11008" width="8.7109375" style="23" bestFit="1" customWidth="1"/>
    <col min="11009" max="11009" width="9.140625" style="23"/>
    <col min="11010" max="11010" width="8.42578125" style="23" bestFit="1" customWidth="1"/>
    <col min="11011" max="11011" width="9.140625" style="23"/>
    <col min="11012" max="11012" width="1.85546875" style="23" bestFit="1" customWidth="1"/>
    <col min="11013" max="11014" width="9.140625" style="23"/>
    <col min="11015" max="11015" width="11.7109375" style="23" bestFit="1" customWidth="1"/>
    <col min="11016" max="11016" width="8.5703125" style="23" bestFit="1" customWidth="1"/>
    <col min="11017" max="11257" width="9.140625" style="23"/>
    <col min="11258" max="11258" width="11" style="23" bestFit="1" customWidth="1"/>
    <col min="11259" max="11259" width="9.85546875" style="23" customWidth="1"/>
    <col min="11260" max="11260" width="9.85546875" style="23" bestFit="1" customWidth="1"/>
    <col min="11261" max="11261" width="9.140625" style="23"/>
    <col min="11262" max="11262" width="14.5703125" style="23" bestFit="1" customWidth="1"/>
    <col min="11263" max="11263" width="12.42578125" style="23" bestFit="1" customWidth="1"/>
    <col min="11264" max="11264" width="8.7109375" style="23" bestFit="1" customWidth="1"/>
    <col min="11265" max="11265" width="9.140625" style="23"/>
    <col min="11266" max="11266" width="8.42578125" style="23" bestFit="1" customWidth="1"/>
    <col min="11267" max="11267" width="9.140625" style="23"/>
    <col min="11268" max="11268" width="1.85546875" style="23" bestFit="1" customWidth="1"/>
    <col min="11269" max="11270" width="9.140625" style="23"/>
    <col min="11271" max="11271" width="11.7109375" style="23" bestFit="1" customWidth="1"/>
    <col min="11272" max="11272" width="8.5703125" style="23" bestFit="1" customWidth="1"/>
    <col min="11273" max="11513" width="9.140625" style="23"/>
    <col min="11514" max="11514" width="11" style="23" bestFit="1" customWidth="1"/>
    <col min="11515" max="11515" width="9.85546875" style="23" customWidth="1"/>
    <col min="11516" max="11516" width="9.85546875" style="23" bestFit="1" customWidth="1"/>
    <col min="11517" max="11517" width="9.140625" style="23"/>
    <col min="11518" max="11518" width="14.5703125" style="23" bestFit="1" customWidth="1"/>
    <col min="11519" max="11519" width="12.42578125" style="23" bestFit="1" customWidth="1"/>
    <col min="11520" max="11520" width="8.7109375" style="23" bestFit="1" customWidth="1"/>
    <col min="11521" max="11521" width="9.140625" style="23"/>
    <col min="11522" max="11522" width="8.42578125" style="23" bestFit="1" customWidth="1"/>
    <col min="11523" max="11523" width="9.140625" style="23"/>
    <col min="11524" max="11524" width="1.85546875" style="23" bestFit="1" customWidth="1"/>
    <col min="11525" max="11526" width="9.140625" style="23"/>
    <col min="11527" max="11527" width="11.7109375" style="23" bestFit="1" customWidth="1"/>
    <col min="11528" max="11528" width="8.5703125" style="23" bestFit="1" customWidth="1"/>
    <col min="11529" max="11769" width="9.140625" style="23"/>
    <col min="11770" max="11770" width="11" style="23" bestFit="1" customWidth="1"/>
    <col min="11771" max="11771" width="9.85546875" style="23" customWidth="1"/>
    <col min="11772" max="11772" width="9.85546875" style="23" bestFit="1" customWidth="1"/>
    <col min="11773" max="11773" width="9.140625" style="23"/>
    <col min="11774" max="11774" width="14.5703125" style="23" bestFit="1" customWidth="1"/>
    <col min="11775" max="11775" width="12.42578125" style="23" bestFit="1" customWidth="1"/>
    <col min="11776" max="11776" width="8.7109375" style="23" bestFit="1" customWidth="1"/>
    <col min="11777" max="11777" width="9.140625" style="23"/>
    <col min="11778" max="11778" width="8.42578125" style="23" bestFit="1" customWidth="1"/>
    <col min="11779" max="11779" width="9.140625" style="23"/>
    <col min="11780" max="11780" width="1.85546875" style="23" bestFit="1" customWidth="1"/>
    <col min="11781" max="11782" width="9.140625" style="23"/>
    <col min="11783" max="11783" width="11.7109375" style="23" bestFit="1" customWidth="1"/>
    <col min="11784" max="11784" width="8.5703125" style="23" bestFit="1" customWidth="1"/>
    <col min="11785" max="12025" width="9.140625" style="23"/>
    <col min="12026" max="12026" width="11" style="23" bestFit="1" customWidth="1"/>
    <col min="12027" max="12027" width="9.85546875" style="23" customWidth="1"/>
    <col min="12028" max="12028" width="9.85546875" style="23" bestFit="1" customWidth="1"/>
    <col min="12029" max="12029" width="9.140625" style="23"/>
    <col min="12030" max="12030" width="14.5703125" style="23" bestFit="1" customWidth="1"/>
    <col min="12031" max="12031" width="12.42578125" style="23" bestFit="1" customWidth="1"/>
    <col min="12032" max="12032" width="8.7109375" style="23" bestFit="1" customWidth="1"/>
    <col min="12033" max="12033" width="9.140625" style="23"/>
    <col min="12034" max="12034" width="8.42578125" style="23" bestFit="1" customWidth="1"/>
    <col min="12035" max="12035" width="9.140625" style="23"/>
    <col min="12036" max="12036" width="1.85546875" style="23" bestFit="1" customWidth="1"/>
    <col min="12037" max="12038" width="9.140625" style="23"/>
    <col min="12039" max="12039" width="11.7109375" style="23" bestFit="1" customWidth="1"/>
    <col min="12040" max="12040" width="8.5703125" style="23" bestFit="1" customWidth="1"/>
    <col min="12041" max="12281" width="9.140625" style="23"/>
    <col min="12282" max="12282" width="11" style="23" bestFit="1" customWidth="1"/>
    <col min="12283" max="12283" width="9.85546875" style="23" customWidth="1"/>
    <col min="12284" max="12284" width="9.85546875" style="23" bestFit="1" customWidth="1"/>
    <col min="12285" max="12285" width="9.140625" style="23"/>
    <col min="12286" max="12286" width="14.5703125" style="23" bestFit="1" customWidth="1"/>
    <col min="12287" max="12287" width="12.42578125" style="23" bestFit="1" customWidth="1"/>
    <col min="12288" max="12288" width="8.7109375" style="23" bestFit="1" customWidth="1"/>
    <col min="12289" max="12289" width="9.140625" style="23"/>
    <col min="12290" max="12290" width="8.42578125" style="23" bestFit="1" customWidth="1"/>
    <col min="12291" max="12291" width="9.140625" style="23"/>
    <col min="12292" max="12292" width="1.85546875" style="23" bestFit="1" customWidth="1"/>
    <col min="12293" max="12294" width="9.140625" style="23"/>
    <col min="12295" max="12295" width="11.7109375" style="23" bestFit="1" customWidth="1"/>
    <col min="12296" max="12296" width="8.5703125" style="23" bestFit="1" customWidth="1"/>
    <col min="12297" max="12537" width="9.140625" style="23"/>
    <col min="12538" max="12538" width="11" style="23" bestFit="1" customWidth="1"/>
    <col min="12539" max="12539" width="9.85546875" style="23" customWidth="1"/>
    <col min="12540" max="12540" width="9.85546875" style="23" bestFit="1" customWidth="1"/>
    <col min="12541" max="12541" width="9.140625" style="23"/>
    <col min="12542" max="12542" width="14.5703125" style="23" bestFit="1" customWidth="1"/>
    <col min="12543" max="12543" width="12.42578125" style="23" bestFit="1" customWidth="1"/>
    <col min="12544" max="12544" width="8.7109375" style="23" bestFit="1" customWidth="1"/>
    <col min="12545" max="12545" width="9.140625" style="23"/>
    <col min="12546" max="12546" width="8.42578125" style="23" bestFit="1" customWidth="1"/>
    <col min="12547" max="12547" width="9.140625" style="23"/>
    <col min="12548" max="12548" width="1.85546875" style="23" bestFit="1" customWidth="1"/>
    <col min="12549" max="12550" width="9.140625" style="23"/>
    <col min="12551" max="12551" width="11.7109375" style="23" bestFit="1" customWidth="1"/>
    <col min="12552" max="12552" width="8.5703125" style="23" bestFit="1" customWidth="1"/>
    <col min="12553" max="12793" width="9.140625" style="23"/>
    <col min="12794" max="12794" width="11" style="23" bestFit="1" customWidth="1"/>
    <col min="12795" max="12795" width="9.85546875" style="23" customWidth="1"/>
    <col min="12796" max="12796" width="9.85546875" style="23" bestFit="1" customWidth="1"/>
    <col min="12797" max="12797" width="9.140625" style="23"/>
    <col min="12798" max="12798" width="14.5703125" style="23" bestFit="1" customWidth="1"/>
    <col min="12799" max="12799" width="12.42578125" style="23" bestFit="1" customWidth="1"/>
    <col min="12800" max="12800" width="8.7109375" style="23" bestFit="1" customWidth="1"/>
    <col min="12801" max="12801" width="9.140625" style="23"/>
    <col min="12802" max="12802" width="8.42578125" style="23" bestFit="1" customWidth="1"/>
    <col min="12803" max="12803" width="9.140625" style="23"/>
    <col min="12804" max="12804" width="1.85546875" style="23" bestFit="1" customWidth="1"/>
    <col min="12805" max="12806" width="9.140625" style="23"/>
    <col min="12807" max="12807" width="11.7109375" style="23" bestFit="1" customWidth="1"/>
    <col min="12808" max="12808" width="8.5703125" style="23" bestFit="1" customWidth="1"/>
    <col min="12809" max="13049" width="9.140625" style="23"/>
    <col min="13050" max="13050" width="11" style="23" bestFit="1" customWidth="1"/>
    <col min="13051" max="13051" width="9.85546875" style="23" customWidth="1"/>
    <col min="13052" max="13052" width="9.85546875" style="23" bestFit="1" customWidth="1"/>
    <col min="13053" max="13053" width="9.140625" style="23"/>
    <col min="13054" max="13054" width="14.5703125" style="23" bestFit="1" customWidth="1"/>
    <col min="13055" max="13055" width="12.42578125" style="23" bestFit="1" customWidth="1"/>
    <col min="13056" max="13056" width="8.7109375" style="23" bestFit="1" customWidth="1"/>
    <col min="13057" max="13057" width="9.140625" style="23"/>
    <col min="13058" max="13058" width="8.42578125" style="23" bestFit="1" customWidth="1"/>
    <col min="13059" max="13059" width="9.140625" style="23"/>
    <col min="13060" max="13060" width="1.85546875" style="23" bestFit="1" customWidth="1"/>
    <col min="13061" max="13062" width="9.140625" style="23"/>
    <col min="13063" max="13063" width="11.7109375" style="23" bestFit="1" customWidth="1"/>
    <col min="13064" max="13064" width="8.5703125" style="23" bestFit="1" customWidth="1"/>
    <col min="13065" max="13305" width="9.140625" style="23"/>
    <col min="13306" max="13306" width="11" style="23" bestFit="1" customWidth="1"/>
    <col min="13307" max="13307" width="9.85546875" style="23" customWidth="1"/>
    <col min="13308" max="13308" width="9.85546875" style="23" bestFit="1" customWidth="1"/>
    <col min="13309" max="13309" width="9.140625" style="23"/>
    <col min="13310" max="13310" width="14.5703125" style="23" bestFit="1" customWidth="1"/>
    <col min="13311" max="13311" width="12.42578125" style="23" bestFit="1" customWidth="1"/>
    <col min="13312" max="13312" width="8.7109375" style="23" bestFit="1" customWidth="1"/>
    <col min="13313" max="13313" width="9.140625" style="23"/>
    <col min="13314" max="13314" width="8.42578125" style="23" bestFit="1" customWidth="1"/>
    <col min="13315" max="13315" width="9.140625" style="23"/>
    <col min="13316" max="13316" width="1.85546875" style="23" bestFit="1" customWidth="1"/>
    <col min="13317" max="13318" width="9.140625" style="23"/>
    <col min="13319" max="13319" width="11.7109375" style="23" bestFit="1" customWidth="1"/>
    <col min="13320" max="13320" width="8.5703125" style="23" bestFit="1" customWidth="1"/>
    <col min="13321" max="13561" width="9.140625" style="23"/>
    <col min="13562" max="13562" width="11" style="23" bestFit="1" customWidth="1"/>
    <col min="13563" max="13563" width="9.85546875" style="23" customWidth="1"/>
    <col min="13564" max="13564" width="9.85546875" style="23" bestFit="1" customWidth="1"/>
    <col min="13565" max="13565" width="9.140625" style="23"/>
    <col min="13566" max="13566" width="14.5703125" style="23" bestFit="1" customWidth="1"/>
    <col min="13567" max="13567" width="12.42578125" style="23" bestFit="1" customWidth="1"/>
    <col min="13568" max="13568" width="8.7109375" style="23" bestFit="1" customWidth="1"/>
    <col min="13569" max="13569" width="9.140625" style="23"/>
    <col min="13570" max="13570" width="8.42578125" style="23" bestFit="1" customWidth="1"/>
    <col min="13571" max="13571" width="9.140625" style="23"/>
    <col min="13572" max="13572" width="1.85546875" style="23" bestFit="1" customWidth="1"/>
    <col min="13573" max="13574" width="9.140625" style="23"/>
    <col min="13575" max="13575" width="11.7109375" style="23" bestFit="1" customWidth="1"/>
    <col min="13576" max="13576" width="8.5703125" style="23" bestFit="1" customWidth="1"/>
    <col min="13577" max="13817" width="9.140625" style="23"/>
    <col min="13818" max="13818" width="11" style="23" bestFit="1" customWidth="1"/>
    <col min="13819" max="13819" width="9.85546875" style="23" customWidth="1"/>
    <col min="13820" max="13820" width="9.85546875" style="23" bestFit="1" customWidth="1"/>
    <col min="13821" max="13821" width="9.140625" style="23"/>
    <col min="13822" max="13822" width="14.5703125" style="23" bestFit="1" customWidth="1"/>
    <col min="13823" max="13823" width="12.42578125" style="23" bestFit="1" customWidth="1"/>
    <col min="13824" max="13824" width="8.7109375" style="23" bestFit="1" customWidth="1"/>
    <col min="13825" max="13825" width="9.140625" style="23"/>
    <col min="13826" max="13826" width="8.42578125" style="23" bestFit="1" customWidth="1"/>
    <col min="13827" max="13827" width="9.140625" style="23"/>
    <col min="13828" max="13828" width="1.85546875" style="23" bestFit="1" customWidth="1"/>
    <col min="13829" max="13830" width="9.140625" style="23"/>
    <col min="13831" max="13831" width="11.7109375" style="23" bestFit="1" customWidth="1"/>
    <col min="13832" max="13832" width="8.5703125" style="23" bestFit="1" customWidth="1"/>
    <col min="13833" max="14073" width="9.140625" style="23"/>
    <col min="14074" max="14074" width="11" style="23" bestFit="1" customWidth="1"/>
    <col min="14075" max="14075" width="9.85546875" style="23" customWidth="1"/>
    <col min="14076" max="14076" width="9.85546875" style="23" bestFit="1" customWidth="1"/>
    <col min="14077" max="14077" width="9.140625" style="23"/>
    <col min="14078" max="14078" width="14.5703125" style="23" bestFit="1" customWidth="1"/>
    <col min="14079" max="14079" width="12.42578125" style="23" bestFit="1" customWidth="1"/>
    <col min="14080" max="14080" width="8.7109375" style="23" bestFit="1" customWidth="1"/>
    <col min="14081" max="14081" width="9.140625" style="23"/>
    <col min="14082" max="14082" width="8.42578125" style="23" bestFit="1" customWidth="1"/>
    <col min="14083" max="14083" width="9.140625" style="23"/>
    <col min="14084" max="14084" width="1.85546875" style="23" bestFit="1" customWidth="1"/>
    <col min="14085" max="14086" width="9.140625" style="23"/>
    <col min="14087" max="14087" width="11.7109375" style="23" bestFit="1" customWidth="1"/>
    <col min="14088" max="14088" width="8.5703125" style="23" bestFit="1" customWidth="1"/>
    <col min="14089" max="14329" width="9.140625" style="23"/>
    <col min="14330" max="14330" width="11" style="23" bestFit="1" customWidth="1"/>
    <col min="14331" max="14331" width="9.85546875" style="23" customWidth="1"/>
    <col min="14332" max="14332" width="9.85546875" style="23" bestFit="1" customWidth="1"/>
    <col min="14333" max="14333" width="9.140625" style="23"/>
    <col min="14334" max="14334" width="14.5703125" style="23" bestFit="1" customWidth="1"/>
    <col min="14335" max="14335" width="12.42578125" style="23" bestFit="1" customWidth="1"/>
    <col min="14336" max="14336" width="8.7109375" style="23" bestFit="1" customWidth="1"/>
    <col min="14337" max="14337" width="9.140625" style="23"/>
    <col min="14338" max="14338" width="8.42578125" style="23" bestFit="1" customWidth="1"/>
    <col min="14339" max="14339" width="9.140625" style="23"/>
    <col min="14340" max="14340" width="1.85546875" style="23" bestFit="1" customWidth="1"/>
    <col min="14341" max="14342" width="9.140625" style="23"/>
    <col min="14343" max="14343" width="11.7109375" style="23" bestFit="1" customWidth="1"/>
    <col min="14344" max="14344" width="8.5703125" style="23" bestFit="1" customWidth="1"/>
    <col min="14345" max="14585" width="9.140625" style="23"/>
    <col min="14586" max="14586" width="11" style="23" bestFit="1" customWidth="1"/>
    <col min="14587" max="14587" width="9.85546875" style="23" customWidth="1"/>
    <col min="14588" max="14588" width="9.85546875" style="23" bestFit="1" customWidth="1"/>
    <col min="14589" max="14589" width="9.140625" style="23"/>
    <col min="14590" max="14590" width="14.5703125" style="23" bestFit="1" customWidth="1"/>
    <col min="14591" max="14591" width="12.42578125" style="23" bestFit="1" customWidth="1"/>
    <col min="14592" max="14592" width="8.7109375" style="23" bestFit="1" customWidth="1"/>
    <col min="14593" max="14593" width="9.140625" style="23"/>
    <col min="14594" max="14594" width="8.42578125" style="23" bestFit="1" customWidth="1"/>
    <col min="14595" max="14595" width="9.140625" style="23"/>
    <col min="14596" max="14596" width="1.85546875" style="23" bestFit="1" customWidth="1"/>
    <col min="14597" max="14598" width="9.140625" style="23"/>
    <col min="14599" max="14599" width="11.7109375" style="23" bestFit="1" customWidth="1"/>
    <col min="14600" max="14600" width="8.5703125" style="23" bestFit="1" customWidth="1"/>
    <col min="14601" max="14841" width="9.140625" style="23"/>
    <col min="14842" max="14842" width="11" style="23" bestFit="1" customWidth="1"/>
    <col min="14843" max="14843" width="9.85546875" style="23" customWidth="1"/>
    <col min="14844" max="14844" width="9.85546875" style="23" bestFit="1" customWidth="1"/>
    <col min="14845" max="14845" width="9.140625" style="23"/>
    <col min="14846" max="14846" width="14.5703125" style="23" bestFit="1" customWidth="1"/>
    <col min="14847" max="14847" width="12.42578125" style="23" bestFit="1" customWidth="1"/>
    <col min="14848" max="14848" width="8.7109375" style="23" bestFit="1" customWidth="1"/>
    <col min="14849" max="14849" width="9.140625" style="23"/>
    <col min="14850" max="14850" width="8.42578125" style="23" bestFit="1" customWidth="1"/>
    <col min="14851" max="14851" width="9.140625" style="23"/>
    <col min="14852" max="14852" width="1.85546875" style="23" bestFit="1" customWidth="1"/>
    <col min="14853" max="14854" width="9.140625" style="23"/>
    <col min="14855" max="14855" width="11.7109375" style="23" bestFit="1" customWidth="1"/>
    <col min="14856" max="14856" width="8.5703125" style="23" bestFit="1" customWidth="1"/>
    <col min="14857" max="15097" width="9.140625" style="23"/>
    <col min="15098" max="15098" width="11" style="23" bestFit="1" customWidth="1"/>
    <col min="15099" max="15099" width="9.85546875" style="23" customWidth="1"/>
    <col min="15100" max="15100" width="9.85546875" style="23" bestFit="1" customWidth="1"/>
    <col min="15101" max="15101" width="9.140625" style="23"/>
    <col min="15102" max="15102" width="14.5703125" style="23" bestFit="1" customWidth="1"/>
    <col min="15103" max="15103" width="12.42578125" style="23" bestFit="1" customWidth="1"/>
    <col min="15104" max="15104" width="8.7109375" style="23" bestFit="1" customWidth="1"/>
    <col min="15105" max="15105" width="9.140625" style="23"/>
    <col min="15106" max="15106" width="8.42578125" style="23" bestFit="1" customWidth="1"/>
    <col min="15107" max="15107" width="9.140625" style="23"/>
    <col min="15108" max="15108" width="1.85546875" style="23" bestFit="1" customWidth="1"/>
    <col min="15109" max="15110" width="9.140625" style="23"/>
    <col min="15111" max="15111" width="11.7109375" style="23" bestFit="1" customWidth="1"/>
    <col min="15112" max="15112" width="8.5703125" style="23" bestFit="1" customWidth="1"/>
    <col min="15113" max="15353" width="9.140625" style="23"/>
    <col min="15354" max="15354" width="11" style="23" bestFit="1" customWidth="1"/>
    <col min="15355" max="15355" width="9.85546875" style="23" customWidth="1"/>
    <col min="15356" max="15356" width="9.85546875" style="23" bestFit="1" customWidth="1"/>
    <col min="15357" max="15357" width="9.140625" style="23"/>
    <col min="15358" max="15358" width="14.5703125" style="23" bestFit="1" customWidth="1"/>
    <col min="15359" max="15359" width="12.42578125" style="23" bestFit="1" customWidth="1"/>
    <col min="15360" max="15360" width="8.7109375" style="23" bestFit="1" customWidth="1"/>
    <col min="15361" max="15361" width="9.140625" style="23"/>
    <col min="15362" max="15362" width="8.42578125" style="23" bestFit="1" customWidth="1"/>
    <col min="15363" max="15363" width="9.140625" style="23"/>
    <col min="15364" max="15364" width="1.85546875" style="23" bestFit="1" customWidth="1"/>
    <col min="15365" max="15366" width="9.140625" style="23"/>
    <col min="15367" max="15367" width="11.7109375" style="23" bestFit="1" customWidth="1"/>
    <col min="15368" max="15368" width="8.5703125" style="23" bestFit="1" customWidth="1"/>
    <col min="15369" max="15609" width="9.140625" style="23"/>
    <col min="15610" max="15610" width="11" style="23" bestFit="1" customWidth="1"/>
    <col min="15611" max="15611" width="9.85546875" style="23" customWidth="1"/>
    <col min="15612" max="15612" width="9.85546875" style="23" bestFit="1" customWidth="1"/>
    <col min="15613" max="15613" width="9.140625" style="23"/>
    <col min="15614" max="15614" width="14.5703125" style="23" bestFit="1" customWidth="1"/>
    <col min="15615" max="15615" width="12.42578125" style="23" bestFit="1" customWidth="1"/>
    <col min="15616" max="15616" width="8.7109375" style="23" bestFit="1" customWidth="1"/>
    <col min="15617" max="15617" width="9.140625" style="23"/>
    <col min="15618" max="15618" width="8.42578125" style="23" bestFit="1" customWidth="1"/>
    <col min="15619" max="15619" width="9.140625" style="23"/>
    <col min="15620" max="15620" width="1.85546875" style="23" bestFit="1" customWidth="1"/>
    <col min="15621" max="15622" width="9.140625" style="23"/>
    <col min="15623" max="15623" width="11.7109375" style="23" bestFit="1" customWidth="1"/>
    <col min="15624" max="15624" width="8.5703125" style="23" bestFit="1" customWidth="1"/>
    <col min="15625" max="15865" width="9.140625" style="23"/>
    <col min="15866" max="15866" width="11" style="23" bestFit="1" customWidth="1"/>
    <col min="15867" max="15867" width="9.85546875" style="23" customWidth="1"/>
    <col min="15868" max="15868" width="9.85546875" style="23" bestFit="1" customWidth="1"/>
    <col min="15869" max="15869" width="9.140625" style="23"/>
    <col min="15870" max="15870" width="14.5703125" style="23" bestFit="1" customWidth="1"/>
    <col min="15871" max="15871" width="12.42578125" style="23" bestFit="1" customWidth="1"/>
    <col min="15872" max="15872" width="8.7109375" style="23" bestFit="1" customWidth="1"/>
    <col min="15873" max="15873" width="9.140625" style="23"/>
    <col min="15874" max="15874" width="8.42578125" style="23" bestFit="1" customWidth="1"/>
    <col min="15875" max="15875" width="9.140625" style="23"/>
    <col min="15876" max="15876" width="1.85546875" style="23" bestFit="1" customWidth="1"/>
    <col min="15877" max="15878" width="9.140625" style="23"/>
    <col min="15879" max="15879" width="11.7109375" style="23" bestFit="1" customWidth="1"/>
    <col min="15880" max="15880" width="8.5703125" style="23" bestFit="1" customWidth="1"/>
    <col min="15881" max="16121" width="9.140625" style="23"/>
    <col min="16122" max="16122" width="11" style="23" bestFit="1" customWidth="1"/>
    <col min="16123" max="16123" width="9.85546875" style="23" customWidth="1"/>
    <col min="16124" max="16124" width="9.85546875" style="23" bestFit="1" customWidth="1"/>
    <col min="16125" max="16125" width="9.140625" style="23"/>
    <col min="16126" max="16126" width="14.5703125" style="23" bestFit="1" customWidth="1"/>
    <col min="16127" max="16127" width="12.42578125" style="23" bestFit="1" customWidth="1"/>
    <col min="16128" max="16128" width="8.7109375" style="23" bestFit="1" customWidth="1"/>
    <col min="16129" max="16129" width="9.140625" style="23"/>
    <col min="16130" max="16130" width="8.42578125" style="23" bestFit="1" customWidth="1"/>
    <col min="16131" max="16131" width="9.140625" style="23"/>
    <col min="16132" max="16132" width="1.85546875" style="23" bestFit="1" customWidth="1"/>
    <col min="16133" max="16134" width="9.140625" style="23"/>
    <col min="16135" max="16135" width="11.7109375" style="23" bestFit="1" customWidth="1"/>
    <col min="16136" max="16136" width="8.5703125" style="23" bestFit="1" customWidth="1"/>
    <col min="16137" max="16384" width="9.140625" style="23"/>
  </cols>
  <sheetData>
    <row r="1" spans="1:10" x14ac:dyDescent="0.2">
      <c r="A1" s="23" t="s">
        <v>415</v>
      </c>
      <c r="B1" s="24">
        <v>10</v>
      </c>
      <c r="C1" s="24"/>
      <c r="D1" s="23" t="s">
        <v>416</v>
      </c>
      <c r="E1" s="25">
        <f>B1%*B3</f>
        <v>191596.7</v>
      </c>
      <c r="F1" s="23" t="s">
        <v>417</v>
      </c>
      <c r="G1" s="26">
        <v>1000</v>
      </c>
      <c r="I1" s="23" t="s">
        <v>418</v>
      </c>
    </row>
    <row r="2" spans="1:10" x14ac:dyDescent="0.2">
      <c r="A2" s="23" t="s">
        <v>419</v>
      </c>
      <c r="B2" s="23" t="s">
        <v>420</v>
      </c>
      <c r="D2" s="23" t="s">
        <v>421</v>
      </c>
      <c r="E2" s="23" t="s">
        <v>422</v>
      </c>
      <c r="F2" s="27" t="s">
        <v>423</v>
      </c>
      <c r="G2" s="23" t="s">
        <v>424</v>
      </c>
      <c r="I2" s="28">
        <f>VLOOKUP(A3,A6:G102,7)</f>
        <v>1.0622898116707802E-9</v>
      </c>
    </row>
    <row r="3" spans="1:10" x14ac:dyDescent="0.2">
      <c r="A3" s="24">
        <v>36</v>
      </c>
      <c r="B3" s="29">
        <f>B4</f>
        <v>1915967</v>
      </c>
      <c r="C3" s="26"/>
      <c r="D3" s="30">
        <v>2.7306115494749136E-2</v>
      </c>
      <c r="E3" s="26">
        <f>SUM(E6:E102)+I2+E1+G1</f>
        <v>2076030.8827006093</v>
      </c>
      <c r="F3" s="31">
        <v>5.8192979049393731E-2</v>
      </c>
      <c r="G3" s="32">
        <f>F3/12</f>
        <v>4.8494149207828109E-3</v>
      </c>
      <c r="H3" s="23" t="s">
        <v>425</v>
      </c>
      <c r="I3" s="33">
        <v>2.3300000000000001E-2</v>
      </c>
      <c r="J3" s="27" t="s">
        <v>426</v>
      </c>
    </row>
    <row r="4" spans="1:10" x14ac:dyDescent="0.2">
      <c r="A4" s="23" t="s">
        <v>427</v>
      </c>
      <c r="B4" s="34">
        <v>1915967</v>
      </c>
      <c r="C4" s="23" t="s">
        <v>428</v>
      </c>
      <c r="D4" s="35">
        <v>28.4</v>
      </c>
      <c r="E4" s="23" t="s">
        <v>429</v>
      </c>
      <c r="F4" s="36">
        <f>E3/B3</f>
        <v>1.0835420874684216</v>
      </c>
      <c r="H4" s="37"/>
      <c r="I4" s="33"/>
    </row>
    <row r="5" spans="1:10" x14ac:dyDescent="0.2">
      <c r="A5" s="23" t="s">
        <v>430</v>
      </c>
      <c r="B5" s="23" t="s">
        <v>431</v>
      </c>
      <c r="C5" s="23" t="s">
        <v>432</v>
      </c>
      <c r="D5" s="23" t="s">
        <v>433</v>
      </c>
      <c r="E5" s="23" t="s">
        <v>421</v>
      </c>
      <c r="F5" s="23" t="s">
        <v>434</v>
      </c>
      <c r="G5" s="23" t="s">
        <v>435</v>
      </c>
    </row>
    <row r="6" spans="1:10" x14ac:dyDescent="0.2">
      <c r="A6" s="23">
        <v>1</v>
      </c>
      <c r="B6" s="26">
        <f>B3-E1</f>
        <v>1724370.3</v>
      </c>
      <c r="C6" s="32">
        <f>D3</f>
        <v>2.7306115494749136E-2</v>
      </c>
      <c r="D6" s="26">
        <f t="shared" ref="D6:D69" si="0">$G$3*B6</f>
        <v>8362.1870617747318</v>
      </c>
      <c r="E6" s="26">
        <f>D3*B4</f>
        <v>52317.61618612802</v>
      </c>
      <c r="F6" s="26">
        <f t="shared" ref="F6:F69" si="1">E6-D6</f>
        <v>43955.429124353286</v>
      </c>
      <c r="G6" s="26">
        <f t="shared" ref="G6:G69" si="2">B6-F6</f>
        <v>1680414.8708756468</v>
      </c>
      <c r="I6" s="23" t="s">
        <v>436</v>
      </c>
    </row>
    <row r="7" spans="1:10" x14ac:dyDescent="0.2">
      <c r="A7" s="23">
        <f t="shared" ref="A7:A70" si="3">IF(AND(A6&gt;0,A6&lt;A$3),A6+1,"")</f>
        <v>2</v>
      </c>
      <c r="B7" s="26">
        <f t="shared" ref="B7:B70" si="4">B6-F6</f>
        <v>1680414.8708756468</v>
      </c>
      <c r="C7" s="32">
        <f t="shared" ref="C7:C70" si="5">I7*$D$3</f>
        <v>2.7306115494749136E-2</v>
      </c>
      <c r="D7" s="26">
        <f t="shared" si="0"/>
        <v>8149.0289479296825</v>
      </c>
      <c r="E7" s="26">
        <f t="shared" ref="E7:E70" si="6">IF(A7&lt;&gt;"",E6,0)</f>
        <v>52317.61618612802</v>
      </c>
      <c r="F7" s="26">
        <f t="shared" si="1"/>
        <v>44168.587238198335</v>
      </c>
      <c r="G7" s="26">
        <f t="shared" si="2"/>
        <v>1636246.2836374484</v>
      </c>
      <c r="I7" s="38">
        <v>1</v>
      </c>
    </row>
    <row r="8" spans="1:10" x14ac:dyDescent="0.2">
      <c r="A8" s="23">
        <f t="shared" si="3"/>
        <v>3</v>
      </c>
      <c r="B8" s="26">
        <f t="shared" si="4"/>
        <v>1636246.2836374484</v>
      </c>
      <c r="C8" s="32">
        <f t="shared" si="5"/>
        <v>2.7306115494749136E-2</v>
      </c>
      <c r="D8" s="26">
        <f t="shared" si="0"/>
        <v>7934.8371419468658</v>
      </c>
      <c r="E8" s="26">
        <f t="shared" si="6"/>
        <v>52317.61618612802</v>
      </c>
      <c r="F8" s="26">
        <f t="shared" si="1"/>
        <v>44382.779044181152</v>
      </c>
      <c r="G8" s="26">
        <f t="shared" si="2"/>
        <v>1591863.5045932673</v>
      </c>
      <c r="I8" s="38">
        <f>I7</f>
        <v>1</v>
      </c>
    </row>
    <row r="9" spans="1:10" x14ac:dyDescent="0.2">
      <c r="A9" s="23">
        <f t="shared" si="3"/>
        <v>4</v>
      </c>
      <c r="B9" s="26">
        <f t="shared" si="4"/>
        <v>1591863.5045932673</v>
      </c>
      <c r="C9" s="32">
        <f t="shared" si="5"/>
        <v>2.7306115494749136E-2</v>
      </c>
      <c r="D9" s="26">
        <f t="shared" si="0"/>
        <v>7719.6066310242077</v>
      </c>
      <c r="E9" s="26">
        <f t="shared" si="6"/>
        <v>52317.61618612802</v>
      </c>
      <c r="F9" s="26">
        <f t="shared" si="1"/>
        <v>44598.00955510381</v>
      </c>
      <c r="G9" s="26">
        <f t="shared" si="2"/>
        <v>1547265.4950381636</v>
      </c>
      <c r="I9" s="38">
        <f>I8</f>
        <v>1</v>
      </c>
    </row>
    <row r="10" spans="1:10" x14ac:dyDescent="0.2">
      <c r="A10" s="23">
        <f t="shared" si="3"/>
        <v>5</v>
      </c>
      <c r="B10" s="26">
        <f t="shared" si="4"/>
        <v>1547265.4950381636</v>
      </c>
      <c r="C10" s="32">
        <f t="shared" si="5"/>
        <v>2.7306115494749136E-2</v>
      </c>
      <c r="D10" s="26">
        <f t="shared" si="0"/>
        <v>7503.3323780504734</v>
      </c>
      <c r="E10" s="26">
        <f t="shared" si="6"/>
        <v>52317.61618612802</v>
      </c>
      <c r="F10" s="26">
        <f t="shared" si="1"/>
        <v>44814.283808077547</v>
      </c>
      <c r="G10" s="26">
        <f t="shared" si="2"/>
        <v>1502451.2112300862</v>
      </c>
      <c r="I10" s="38">
        <f>I9</f>
        <v>1</v>
      </c>
    </row>
    <row r="11" spans="1:10" x14ac:dyDescent="0.2">
      <c r="A11" s="23">
        <f t="shared" si="3"/>
        <v>6</v>
      </c>
      <c r="B11" s="26">
        <f t="shared" si="4"/>
        <v>1502451.2112300862</v>
      </c>
      <c r="C11" s="32">
        <f t="shared" si="5"/>
        <v>2.7306115494749136E-2</v>
      </c>
      <c r="D11" s="26">
        <f t="shared" si="0"/>
        <v>7286.0093214873868</v>
      </c>
      <c r="E11" s="26">
        <f t="shared" si="6"/>
        <v>52317.61618612802</v>
      </c>
      <c r="F11" s="26">
        <f t="shared" si="1"/>
        <v>45031.606864640635</v>
      </c>
      <c r="G11" s="26">
        <f t="shared" si="2"/>
        <v>1457419.6043654454</v>
      </c>
      <c r="I11" s="38">
        <f>I10</f>
        <v>1</v>
      </c>
    </row>
    <row r="12" spans="1:10" x14ac:dyDescent="0.2">
      <c r="A12" s="23">
        <f t="shared" si="3"/>
        <v>7</v>
      </c>
      <c r="B12" s="26">
        <f t="shared" si="4"/>
        <v>1457419.6043654454</v>
      </c>
      <c r="C12" s="32">
        <f t="shared" si="5"/>
        <v>2.7306115494749136E-2</v>
      </c>
      <c r="D12" s="26">
        <f t="shared" si="0"/>
        <v>7067.6323752511726</v>
      </c>
      <c r="E12" s="26">
        <f t="shared" si="6"/>
        <v>52317.61618612802</v>
      </c>
      <c r="F12" s="26">
        <f t="shared" si="1"/>
        <v>45249.983810876845</v>
      </c>
      <c r="G12" s="26">
        <f t="shared" si="2"/>
        <v>1412169.6205545687</v>
      </c>
      <c r="I12" s="38">
        <v>1</v>
      </c>
    </row>
    <row r="13" spans="1:10" x14ac:dyDescent="0.2">
      <c r="A13" s="23">
        <f t="shared" si="3"/>
        <v>8</v>
      </c>
      <c r="B13" s="26">
        <f t="shared" si="4"/>
        <v>1412169.6205545687</v>
      </c>
      <c r="C13" s="32">
        <f t="shared" si="5"/>
        <v>2.7306115494749136E-2</v>
      </c>
      <c r="D13" s="26">
        <f t="shared" si="0"/>
        <v>6848.1964285935264</v>
      </c>
      <c r="E13" s="26">
        <f t="shared" si="6"/>
        <v>52317.61618612802</v>
      </c>
      <c r="F13" s="26">
        <f t="shared" si="1"/>
        <v>45469.419757534495</v>
      </c>
      <c r="G13" s="26">
        <f t="shared" si="2"/>
        <v>1366700.2007970342</v>
      </c>
      <c r="I13" s="38">
        <f t="shared" ref="I13:I76" si="7">I12</f>
        <v>1</v>
      </c>
    </row>
    <row r="14" spans="1:10" x14ac:dyDescent="0.2">
      <c r="A14" s="23">
        <f t="shared" si="3"/>
        <v>9</v>
      </c>
      <c r="B14" s="26">
        <f t="shared" si="4"/>
        <v>1366700.2007970342</v>
      </c>
      <c r="C14" s="32">
        <f t="shared" si="5"/>
        <v>2.7306115494749136E-2</v>
      </c>
      <c r="D14" s="26">
        <f t="shared" si="0"/>
        <v>6627.6963459820017</v>
      </c>
      <c r="E14" s="26">
        <f t="shared" si="6"/>
        <v>52317.61618612802</v>
      </c>
      <c r="F14" s="26">
        <f t="shared" si="1"/>
        <v>45689.919840146016</v>
      </c>
      <c r="G14" s="26">
        <f t="shared" si="2"/>
        <v>1321010.2809568881</v>
      </c>
      <c r="I14" s="38">
        <f t="shared" si="7"/>
        <v>1</v>
      </c>
    </row>
    <row r="15" spans="1:10" x14ac:dyDescent="0.2">
      <c r="A15" s="23">
        <f t="shared" si="3"/>
        <v>10</v>
      </c>
      <c r="B15" s="26">
        <f t="shared" si="4"/>
        <v>1321010.2809568881</v>
      </c>
      <c r="C15" s="32">
        <f t="shared" si="5"/>
        <v>2.7306115494749136E-2</v>
      </c>
      <c r="D15" s="26">
        <f t="shared" si="0"/>
        <v>6406.1269669798266</v>
      </c>
      <c r="E15" s="26">
        <f t="shared" si="6"/>
        <v>52317.61618612802</v>
      </c>
      <c r="F15" s="26">
        <f t="shared" si="1"/>
        <v>45911.489219148192</v>
      </c>
      <c r="G15" s="26">
        <f t="shared" si="2"/>
        <v>1275098.7917377399</v>
      </c>
      <c r="I15" s="38">
        <f t="shared" si="7"/>
        <v>1</v>
      </c>
    </row>
    <row r="16" spans="1:10" x14ac:dyDescent="0.2">
      <c r="A16" s="23">
        <f t="shared" si="3"/>
        <v>11</v>
      </c>
      <c r="B16" s="26">
        <f t="shared" si="4"/>
        <v>1275098.7917377399</v>
      </c>
      <c r="C16" s="32">
        <f t="shared" si="5"/>
        <v>2.7306115494749136E-2</v>
      </c>
      <c r="D16" s="26">
        <f t="shared" si="0"/>
        <v>6183.4831061251298</v>
      </c>
      <c r="E16" s="26">
        <f t="shared" si="6"/>
        <v>52317.61618612802</v>
      </c>
      <c r="F16" s="26">
        <f t="shared" si="1"/>
        <v>46134.133080002888</v>
      </c>
      <c r="G16" s="26">
        <f t="shared" si="2"/>
        <v>1228964.6586577371</v>
      </c>
      <c r="I16" s="38">
        <f t="shared" si="7"/>
        <v>1</v>
      </c>
    </row>
    <row r="17" spans="1:11" x14ac:dyDescent="0.2">
      <c r="A17" s="23">
        <f t="shared" si="3"/>
        <v>12</v>
      </c>
      <c r="B17" s="26">
        <f t="shared" si="4"/>
        <v>1228964.6586577371</v>
      </c>
      <c r="C17" s="32">
        <f t="shared" si="5"/>
        <v>2.7306115494749136E-2</v>
      </c>
      <c r="D17" s="26">
        <f t="shared" si="0"/>
        <v>5959.7595528095844</v>
      </c>
      <c r="E17" s="26">
        <f t="shared" si="6"/>
        <v>52317.61618612802</v>
      </c>
      <c r="F17" s="26">
        <f t="shared" si="1"/>
        <v>46357.856633318435</v>
      </c>
      <c r="G17" s="26">
        <f t="shared" si="2"/>
        <v>1182606.8020244187</v>
      </c>
      <c r="I17" s="38">
        <f t="shared" si="7"/>
        <v>1</v>
      </c>
      <c r="K17" s="23">
        <v>1</v>
      </c>
    </row>
    <row r="18" spans="1:11" x14ac:dyDescent="0.2">
      <c r="A18" s="23">
        <f t="shared" si="3"/>
        <v>13</v>
      </c>
      <c r="B18" s="26">
        <f t="shared" si="4"/>
        <v>1182606.8020244187</v>
      </c>
      <c r="C18" s="32">
        <f t="shared" si="5"/>
        <v>2.7306115494749136E-2</v>
      </c>
      <c r="D18" s="26">
        <f t="shared" si="0"/>
        <v>5734.9510711564599</v>
      </c>
      <c r="E18" s="26">
        <f t="shared" si="6"/>
        <v>52317.61618612802</v>
      </c>
      <c r="F18" s="26">
        <f t="shared" si="1"/>
        <v>46582.665114971562</v>
      </c>
      <c r="G18" s="26">
        <f t="shared" si="2"/>
        <v>1136024.1369094471</v>
      </c>
      <c r="I18" s="38">
        <f t="shared" si="7"/>
        <v>1</v>
      </c>
    </row>
    <row r="19" spans="1:11" x14ac:dyDescent="0.2">
      <c r="A19" s="23">
        <f t="shared" si="3"/>
        <v>14</v>
      </c>
      <c r="B19" s="26">
        <f t="shared" si="4"/>
        <v>1136024.1369094471</v>
      </c>
      <c r="C19" s="32">
        <f t="shared" si="5"/>
        <v>2.7306115494749136E-2</v>
      </c>
      <c r="D19" s="26">
        <f t="shared" si="0"/>
        <v>5509.052399898088</v>
      </c>
      <c r="E19" s="26">
        <f t="shared" si="6"/>
        <v>52317.61618612802</v>
      </c>
      <c r="F19" s="26">
        <f t="shared" si="1"/>
        <v>46808.563786229934</v>
      </c>
      <c r="G19" s="26">
        <f t="shared" si="2"/>
        <v>1089215.5731232171</v>
      </c>
      <c r="I19" s="38">
        <f t="shared" si="7"/>
        <v>1</v>
      </c>
    </row>
    <row r="20" spans="1:11" x14ac:dyDescent="0.2">
      <c r="A20" s="23">
        <f t="shared" si="3"/>
        <v>15</v>
      </c>
      <c r="B20" s="26">
        <f t="shared" si="4"/>
        <v>1089215.5731232171</v>
      </c>
      <c r="C20" s="32">
        <f t="shared" si="5"/>
        <v>2.7306115494749136E-2</v>
      </c>
      <c r="D20" s="26">
        <f t="shared" si="0"/>
        <v>5282.0582522527302</v>
      </c>
      <c r="E20" s="26">
        <f t="shared" si="6"/>
        <v>52317.61618612802</v>
      </c>
      <c r="F20" s="26">
        <f t="shared" si="1"/>
        <v>47035.557933875287</v>
      </c>
      <c r="G20" s="26">
        <f t="shared" si="2"/>
        <v>1042180.0151893419</v>
      </c>
      <c r="I20" s="38">
        <f t="shared" si="7"/>
        <v>1</v>
      </c>
    </row>
    <row r="21" spans="1:11" x14ac:dyDescent="0.2">
      <c r="A21" s="23">
        <f t="shared" si="3"/>
        <v>16</v>
      </c>
      <c r="B21" s="26">
        <f t="shared" si="4"/>
        <v>1042180.0151893419</v>
      </c>
      <c r="C21" s="32">
        <f t="shared" si="5"/>
        <v>2.7306115494749136E-2</v>
      </c>
      <c r="D21" s="26">
        <f t="shared" si="0"/>
        <v>5053.963315800851</v>
      </c>
      <c r="E21" s="26">
        <f t="shared" si="6"/>
        <v>52317.61618612802</v>
      </c>
      <c r="F21" s="26">
        <f t="shared" si="1"/>
        <v>47263.652870327169</v>
      </c>
      <c r="G21" s="26">
        <f t="shared" si="2"/>
        <v>994916.36231901473</v>
      </c>
      <c r="I21" s="38">
        <f t="shared" si="7"/>
        <v>1</v>
      </c>
    </row>
    <row r="22" spans="1:11" x14ac:dyDescent="0.2">
      <c r="A22" s="23">
        <f t="shared" si="3"/>
        <v>17</v>
      </c>
      <c r="B22" s="26">
        <f t="shared" si="4"/>
        <v>994916.36231901473</v>
      </c>
      <c r="C22" s="32">
        <f t="shared" si="5"/>
        <v>2.7306115494749136E-2</v>
      </c>
      <c r="D22" s="26">
        <f t="shared" si="0"/>
        <v>4824.762252360787</v>
      </c>
      <c r="E22" s="26">
        <f t="shared" si="6"/>
        <v>52317.61618612802</v>
      </c>
      <c r="F22" s="26">
        <f t="shared" si="1"/>
        <v>47492.853933767234</v>
      </c>
      <c r="G22" s="26">
        <f t="shared" si="2"/>
        <v>947423.50838524755</v>
      </c>
      <c r="I22" s="38">
        <f t="shared" si="7"/>
        <v>1</v>
      </c>
    </row>
    <row r="23" spans="1:11" x14ac:dyDescent="0.2">
      <c r="A23" s="23">
        <f t="shared" si="3"/>
        <v>18</v>
      </c>
      <c r="B23" s="26">
        <f t="shared" si="4"/>
        <v>947423.50838524755</v>
      </c>
      <c r="C23" s="32">
        <f t="shared" si="5"/>
        <v>2.7306115494749136E-2</v>
      </c>
      <c r="D23" s="26">
        <f t="shared" si="0"/>
        <v>4594.4496978638181</v>
      </c>
      <c r="E23" s="26">
        <f t="shared" si="6"/>
        <v>52317.61618612802</v>
      </c>
      <c r="F23" s="26">
        <f t="shared" si="1"/>
        <v>47723.1664882642</v>
      </c>
      <c r="G23" s="26">
        <f t="shared" si="2"/>
        <v>899700.34189698333</v>
      </c>
      <c r="I23" s="38">
        <f t="shared" si="7"/>
        <v>1</v>
      </c>
    </row>
    <row r="24" spans="1:11" x14ac:dyDescent="0.2">
      <c r="A24" s="23">
        <f t="shared" si="3"/>
        <v>19</v>
      </c>
      <c r="B24" s="26">
        <f t="shared" si="4"/>
        <v>899700.34189698333</v>
      </c>
      <c r="C24" s="32">
        <f t="shared" si="5"/>
        <v>2.7306115494749136E-2</v>
      </c>
      <c r="D24" s="26">
        <f t="shared" si="0"/>
        <v>4363.020262228627</v>
      </c>
      <c r="E24" s="26">
        <f t="shared" si="6"/>
        <v>52317.61618612802</v>
      </c>
      <c r="F24" s="26">
        <f t="shared" si="1"/>
        <v>47954.595923899396</v>
      </c>
      <c r="G24" s="26">
        <f t="shared" si="2"/>
        <v>851745.74597308389</v>
      </c>
      <c r="I24" s="38">
        <f t="shared" si="7"/>
        <v>1</v>
      </c>
    </row>
    <row r="25" spans="1:11" x14ac:dyDescent="0.2">
      <c r="A25" s="23">
        <f t="shared" si="3"/>
        <v>20</v>
      </c>
      <c r="B25" s="26">
        <f t="shared" si="4"/>
        <v>851745.74597308389</v>
      </c>
      <c r="C25" s="32">
        <f t="shared" si="5"/>
        <v>2.7306115494749136E-2</v>
      </c>
      <c r="D25" s="26">
        <f t="shared" si="0"/>
        <v>4130.4685292351587</v>
      </c>
      <c r="E25" s="26">
        <f t="shared" si="6"/>
        <v>52317.61618612802</v>
      </c>
      <c r="F25" s="26">
        <f t="shared" si="1"/>
        <v>48187.147656892863</v>
      </c>
      <c r="G25" s="26">
        <f t="shared" si="2"/>
        <v>803558.598316191</v>
      </c>
      <c r="I25" s="38">
        <f t="shared" si="7"/>
        <v>1</v>
      </c>
    </row>
    <row r="26" spans="1:11" x14ac:dyDescent="0.2">
      <c r="A26" s="23">
        <f t="shared" si="3"/>
        <v>21</v>
      </c>
      <c r="B26" s="26">
        <f t="shared" si="4"/>
        <v>803558.598316191</v>
      </c>
      <c r="C26" s="32">
        <f t="shared" si="5"/>
        <v>2.7306115494749136E-2</v>
      </c>
      <c r="D26" s="26">
        <f t="shared" si="0"/>
        <v>3896.7890563978581</v>
      </c>
      <c r="E26" s="26">
        <f t="shared" si="6"/>
        <v>52317.61618612802</v>
      </c>
      <c r="F26" s="26">
        <f t="shared" si="1"/>
        <v>48420.827129730162</v>
      </c>
      <c r="G26" s="26">
        <f t="shared" si="2"/>
        <v>755137.77118646086</v>
      </c>
      <c r="I26" s="38">
        <f t="shared" si="7"/>
        <v>1</v>
      </c>
    </row>
    <row r="27" spans="1:11" x14ac:dyDescent="0.2">
      <c r="A27" s="23">
        <f t="shared" si="3"/>
        <v>22</v>
      </c>
      <c r="B27" s="26">
        <f t="shared" si="4"/>
        <v>755137.77118646086</v>
      </c>
      <c r="C27" s="32">
        <f t="shared" si="5"/>
        <v>2.7306115494749136E-2</v>
      </c>
      <c r="D27" s="26">
        <f t="shared" si="0"/>
        <v>3661.9763748382993</v>
      </c>
      <c r="E27" s="26">
        <f t="shared" si="6"/>
        <v>52317.61618612802</v>
      </c>
      <c r="F27" s="26">
        <f t="shared" si="1"/>
        <v>48655.639811289722</v>
      </c>
      <c r="G27" s="26">
        <f t="shared" si="2"/>
        <v>706482.13137517113</v>
      </c>
      <c r="I27" s="38">
        <f t="shared" si="7"/>
        <v>1</v>
      </c>
    </row>
    <row r="28" spans="1:11" x14ac:dyDescent="0.2">
      <c r="A28" s="23">
        <f t="shared" si="3"/>
        <v>23</v>
      </c>
      <c r="B28" s="26">
        <f t="shared" si="4"/>
        <v>706482.13137517113</v>
      </c>
      <c r="C28" s="32">
        <f t="shared" si="5"/>
        <v>2.7306115494749136E-2</v>
      </c>
      <c r="D28" s="26">
        <f t="shared" si="0"/>
        <v>3426.0249891571971</v>
      </c>
      <c r="E28" s="26">
        <f t="shared" si="6"/>
        <v>52317.61618612802</v>
      </c>
      <c r="F28" s="26">
        <f t="shared" si="1"/>
        <v>48891.591196970825</v>
      </c>
      <c r="G28" s="26">
        <f t="shared" si="2"/>
        <v>657590.54017820035</v>
      </c>
      <c r="I28" s="38">
        <f t="shared" si="7"/>
        <v>1</v>
      </c>
    </row>
    <row r="29" spans="1:11" x14ac:dyDescent="0.2">
      <c r="A29" s="23">
        <f t="shared" si="3"/>
        <v>24</v>
      </c>
      <c r="B29" s="26">
        <f t="shared" si="4"/>
        <v>657590.54017820035</v>
      </c>
      <c r="C29" s="32">
        <f t="shared" si="5"/>
        <v>2.7306115494749136E-2</v>
      </c>
      <c r="D29" s="26">
        <f t="shared" si="0"/>
        <v>3188.9293773057934</v>
      </c>
      <c r="E29" s="26">
        <f t="shared" si="6"/>
        <v>52317.61618612802</v>
      </c>
      <c r="F29" s="26">
        <f t="shared" si="1"/>
        <v>49128.686808822225</v>
      </c>
      <c r="G29" s="26">
        <f t="shared" si="2"/>
        <v>608461.85336937814</v>
      </c>
      <c r="I29" s="38">
        <f t="shared" si="7"/>
        <v>1</v>
      </c>
      <c r="K29" s="23">
        <v>2</v>
      </c>
    </row>
    <row r="30" spans="1:11" x14ac:dyDescent="0.2">
      <c r="A30" s="23">
        <f t="shared" si="3"/>
        <v>25</v>
      </c>
      <c r="B30" s="26">
        <f t="shared" si="4"/>
        <v>608461.85336937814</v>
      </c>
      <c r="C30" s="32">
        <f t="shared" si="5"/>
        <v>2.7306115494749136E-2</v>
      </c>
      <c r="D30" s="26">
        <f t="shared" si="0"/>
        <v>2950.683990456625</v>
      </c>
      <c r="E30" s="26">
        <f t="shared" si="6"/>
        <v>52317.61618612802</v>
      </c>
      <c r="F30" s="26">
        <f t="shared" si="1"/>
        <v>49366.932195671397</v>
      </c>
      <c r="G30" s="26">
        <f t="shared" si="2"/>
        <v>559094.92117370677</v>
      </c>
      <c r="I30" s="38">
        <f t="shared" si="7"/>
        <v>1</v>
      </c>
    </row>
    <row r="31" spans="1:11" x14ac:dyDescent="0.2">
      <c r="A31" s="23">
        <f t="shared" si="3"/>
        <v>26</v>
      </c>
      <c r="B31" s="26">
        <f t="shared" si="4"/>
        <v>559094.92117370677</v>
      </c>
      <c r="C31" s="32">
        <f t="shared" si="5"/>
        <v>2.7306115494749136E-2</v>
      </c>
      <c r="D31" s="26">
        <f t="shared" si="0"/>
        <v>2711.2832528736631</v>
      </c>
      <c r="E31" s="26">
        <f t="shared" si="6"/>
        <v>52317.61618612802</v>
      </c>
      <c r="F31" s="26">
        <f t="shared" si="1"/>
        <v>49606.332933254358</v>
      </c>
      <c r="G31" s="26">
        <f t="shared" si="2"/>
        <v>509488.5882404524</v>
      </c>
      <c r="I31" s="38">
        <f t="shared" si="7"/>
        <v>1</v>
      </c>
    </row>
    <row r="32" spans="1:11" x14ac:dyDescent="0.2">
      <c r="A32" s="23">
        <f t="shared" si="3"/>
        <v>27</v>
      </c>
      <c r="B32" s="26">
        <f t="shared" si="4"/>
        <v>509488.5882404524</v>
      </c>
      <c r="C32" s="32">
        <f t="shared" si="5"/>
        <v>2.7306115494749136E-2</v>
      </c>
      <c r="D32" s="26">
        <f t="shared" si="0"/>
        <v>2470.7215617818197</v>
      </c>
      <c r="E32" s="26">
        <f t="shared" si="6"/>
        <v>52317.61618612802</v>
      </c>
      <c r="F32" s="26">
        <f t="shared" si="1"/>
        <v>49846.894624346198</v>
      </c>
      <c r="G32" s="26">
        <f t="shared" si="2"/>
        <v>459641.69361610617</v>
      </c>
      <c r="I32" s="38">
        <f t="shared" si="7"/>
        <v>1</v>
      </c>
    </row>
    <row r="33" spans="1:11" x14ac:dyDescent="0.2">
      <c r="A33" s="23">
        <f t="shared" si="3"/>
        <v>28</v>
      </c>
      <c r="B33" s="26">
        <f t="shared" si="4"/>
        <v>459641.69361610617</v>
      </c>
      <c r="C33" s="32">
        <f t="shared" si="5"/>
        <v>2.7306115494749136E-2</v>
      </c>
      <c r="D33" s="26">
        <f t="shared" si="0"/>
        <v>2228.9932872358268</v>
      </c>
      <c r="E33" s="26">
        <f t="shared" si="6"/>
        <v>52317.61618612802</v>
      </c>
      <c r="F33" s="26">
        <f t="shared" si="1"/>
        <v>50088.622898892194</v>
      </c>
      <c r="G33" s="26">
        <f t="shared" si="2"/>
        <v>409553.07071721397</v>
      </c>
      <c r="I33" s="38">
        <f t="shared" si="7"/>
        <v>1</v>
      </c>
    </row>
    <row r="34" spans="1:11" x14ac:dyDescent="0.2">
      <c r="A34" s="23">
        <f t="shared" si="3"/>
        <v>29</v>
      </c>
      <c r="B34" s="26">
        <f t="shared" si="4"/>
        <v>409553.07071721397</v>
      </c>
      <c r="C34" s="32">
        <f t="shared" si="5"/>
        <v>2.7306115494749136E-2</v>
      </c>
      <c r="D34" s="26">
        <f t="shared" si="0"/>
        <v>1986.0927719884751</v>
      </c>
      <c r="E34" s="26">
        <f t="shared" si="6"/>
        <v>52317.61618612802</v>
      </c>
      <c r="F34" s="26">
        <f t="shared" si="1"/>
        <v>50331.523414139541</v>
      </c>
      <c r="G34" s="26">
        <f t="shared" si="2"/>
        <v>359221.54730307445</v>
      </c>
      <c r="I34" s="38">
        <f t="shared" si="7"/>
        <v>1</v>
      </c>
    </row>
    <row r="35" spans="1:11" x14ac:dyDescent="0.2">
      <c r="A35" s="23">
        <f t="shared" si="3"/>
        <v>30</v>
      </c>
      <c r="B35" s="26">
        <f t="shared" si="4"/>
        <v>359221.54730307445</v>
      </c>
      <c r="C35" s="32">
        <f t="shared" si="5"/>
        <v>2.7306115494749136E-2</v>
      </c>
      <c r="D35" s="26">
        <f t="shared" si="0"/>
        <v>1742.0143313582175</v>
      </c>
      <c r="E35" s="26">
        <f t="shared" si="6"/>
        <v>52317.61618612802</v>
      </c>
      <c r="F35" s="26">
        <f t="shared" si="1"/>
        <v>50575.601854769804</v>
      </c>
      <c r="G35" s="26">
        <f t="shared" si="2"/>
        <v>308645.94544830464</v>
      </c>
      <c r="I35" s="38">
        <f t="shared" si="7"/>
        <v>1</v>
      </c>
    </row>
    <row r="36" spans="1:11" x14ac:dyDescent="0.2">
      <c r="A36" s="23">
        <f t="shared" si="3"/>
        <v>31</v>
      </c>
      <c r="B36" s="26">
        <f t="shared" si="4"/>
        <v>308645.94544830464</v>
      </c>
      <c r="C36" s="32">
        <f t="shared" si="5"/>
        <v>2.7306115494749136E-2</v>
      </c>
      <c r="D36" s="26">
        <f t="shared" si="0"/>
        <v>1496.752253096126</v>
      </c>
      <c r="E36" s="26">
        <f t="shared" si="6"/>
        <v>52317.61618612802</v>
      </c>
      <c r="F36" s="26">
        <f t="shared" si="1"/>
        <v>50820.863933031891</v>
      </c>
      <c r="G36" s="26">
        <f t="shared" si="2"/>
        <v>257825.08151527276</v>
      </c>
      <c r="I36" s="38">
        <f t="shared" si="7"/>
        <v>1</v>
      </c>
    </row>
    <row r="37" spans="1:11" x14ac:dyDescent="0.2">
      <c r="A37" s="23">
        <f t="shared" si="3"/>
        <v>32</v>
      </c>
      <c r="B37" s="26">
        <f t="shared" si="4"/>
        <v>257825.08151527276</v>
      </c>
      <c r="C37" s="32">
        <f t="shared" si="5"/>
        <v>2.7306115494749136E-2</v>
      </c>
      <c r="D37" s="26">
        <f t="shared" si="0"/>
        <v>1250.3007972522082</v>
      </c>
      <c r="E37" s="26">
        <f t="shared" si="6"/>
        <v>52317.61618612802</v>
      </c>
      <c r="F37" s="26">
        <f t="shared" si="1"/>
        <v>51067.31538887581</v>
      </c>
      <c r="G37" s="26">
        <f t="shared" si="2"/>
        <v>206757.76612639695</v>
      </c>
      <c r="I37" s="38">
        <f t="shared" si="7"/>
        <v>1</v>
      </c>
    </row>
    <row r="38" spans="1:11" x14ac:dyDescent="0.2">
      <c r="A38" s="23">
        <f t="shared" si="3"/>
        <v>33</v>
      </c>
      <c r="B38" s="26">
        <f t="shared" si="4"/>
        <v>206757.76612639695</v>
      </c>
      <c r="C38" s="32">
        <f t="shared" si="5"/>
        <v>2.7306115494749136E-2</v>
      </c>
      <c r="D38" s="26">
        <f t="shared" si="0"/>
        <v>1002.6541960410722</v>
      </c>
      <c r="E38" s="26">
        <f t="shared" si="6"/>
        <v>52317.61618612802</v>
      </c>
      <c r="F38" s="26">
        <f t="shared" si="1"/>
        <v>51314.961990086951</v>
      </c>
      <c r="G38" s="26">
        <f t="shared" si="2"/>
        <v>155442.80413631001</v>
      </c>
      <c r="I38" s="38">
        <f t="shared" si="7"/>
        <v>1</v>
      </c>
    </row>
    <row r="39" spans="1:11" x14ac:dyDescent="0.2">
      <c r="A39" s="23">
        <f t="shared" si="3"/>
        <v>34</v>
      </c>
      <c r="B39" s="26">
        <f t="shared" si="4"/>
        <v>155442.80413631001</v>
      </c>
      <c r="C39" s="32">
        <f t="shared" si="5"/>
        <v>2.7306115494749136E-2</v>
      </c>
      <c r="D39" s="26">
        <f t="shared" si="0"/>
        <v>753.8066537069418</v>
      </c>
      <c r="E39" s="26">
        <f t="shared" si="6"/>
        <v>52317.61618612802</v>
      </c>
      <c r="F39" s="26">
        <f t="shared" si="1"/>
        <v>51563.809532421081</v>
      </c>
      <c r="G39" s="26">
        <f t="shared" si="2"/>
        <v>103878.99460388892</v>
      </c>
      <c r="I39" s="38">
        <f t="shared" si="7"/>
        <v>1</v>
      </c>
    </row>
    <row r="40" spans="1:11" x14ac:dyDescent="0.2">
      <c r="A40" s="23">
        <f t="shared" si="3"/>
        <v>35</v>
      </c>
      <c r="B40" s="26">
        <f t="shared" si="4"/>
        <v>103878.99460388892</v>
      </c>
      <c r="C40" s="32">
        <f t="shared" si="5"/>
        <v>2.7306115494749136E-2</v>
      </c>
      <c r="D40" s="26">
        <f t="shared" si="0"/>
        <v>503.75234638801601</v>
      </c>
      <c r="E40" s="26">
        <f t="shared" si="6"/>
        <v>52317.61618612802</v>
      </c>
      <c r="F40" s="26">
        <f t="shared" si="1"/>
        <v>51813.863839740006</v>
      </c>
      <c r="G40" s="26">
        <f t="shared" si="2"/>
        <v>52065.130764148911</v>
      </c>
      <c r="I40" s="38">
        <f t="shared" si="7"/>
        <v>1</v>
      </c>
    </row>
    <row r="41" spans="1:11" x14ac:dyDescent="0.2">
      <c r="A41" s="23">
        <f t="shared" si="3"/>
        <v>36</v>
      </c>
      <c r="B41" s="26">
        <f t="shared" si="4"/>
        <v>52065.130764148911</v>
      </c>
      <c r="C41" s="32">
        <f t="shared" si="5"/>
        <v>2.7306115494749136E-2</v>
      </c>
      <c r="D41" s="26">
        <f t="shared" si="0"/>
        <v>252.48542198017188</v>
      </c>
      <c r="E41" s="26">
        <f t="shared" si="6"/>
        <v>52317.61618612802</v>
      </c>
      <c r="F41" s="26">
        <f t="shared" si="1"/>
        <v>52065.130764147849</v>
      </c>
      <c r="G41" s="26">
        <f t="shared" si="2"/>
        <v>1.0622898116707802E-9</v>
      </c>
      <c r="I41" s="38">
        <f t="shared" si="7"/>
        <v>1</v>
      </c>
      <c r="K41" s="23">
        <v>3</v>
      </c>
    </row>
    <row r="42" spans="1:11" x14ac:dyDescent="0.2">
      <c r="A42" s="23" t="str">
        <f t="shared" si="3"/>
        <v/>
      </c>
      <c r="B42" s="26">
        <f t="shared" si="4"/>
        <v>1.0622898116707802E-9</v>
      </c>
      <c r="C42" s="32">
        <f t="shared" si="5"/>
        <v>2.7306115494749136E-2</v>
      </c>
      <c r="D42" s="26">
        <f t="shared" si="0"/>
        <v>5.1514840629118436E-12</v>
      </c>
      <c r="E42" s="26">
        <f t="shared" si="6"/>
        <v>0</v>
      </c>
      <c r="F42" s="26">
        <f t="shared" si="1"/>
        <v>-5.1514840629118436E-12</v>
      </c>
      <c r="G42" s="26">
        <f t="shared" si="2"/>
        <v>1.0674412957336921E-9</v>
      </c>
      <c r="I42" s="38">
        <f t="shared" si="7"/>
        <v>1</v>
      </c>
    </row>
    <row r="43" spans="1:11" x14ac:dyDescent="0.2">
      <c r="A43" s="23" t="str">
        <f t="shared" si="3"/>
        <v/>
      </c>
      <c r="B43" s="26">
        <f t="shared" si="4"/>
        <v>1.0674412957336921E-9</v>
      </c>
      <c r="C43" s="32">
        <f t="shared" si="5"/>
        <v>2.7306115494749136E-2</v>
      </c>
      <c r="D43" s="26">
        <f t="shared" si="0"/>
        <v>5.1764657465907036E-12</v>
      </c>
      <c r="E43" s="26">
        <f t="shared" si="6"/>
        <v>0</v>
      </c>
      <c r="F43" s="26">
        <f t="shared" si="1"/>
        <v>-5.1764657465907036E-12</v>
      </c>
      <c r="G43" s="26">
        <f t="shared" si="2"/>
        <v>1.0726177614802828E-9</v>
      </c>
      <c r="I43" s="38">
        <f t="shared" si="7"/>
        <v>1</v>
      </c>
    </row>
    <row r="44" spans="1:11" x14ac:dyDescent="0.2">
      <c r="A44" s="23" t="str">
        <f t="shared" si="3"/>
        <v/>
      </c>
      <c r="B44" s="26">
        <f t="shared" si="4"/>
        <v>1.0726177614802828E-9</v>
      </c>
      <c r="C44" s="32">
        <f t="shared" si="5"/>
        <v>2.7306115494749136E-2</v>
      </c>
      <c r="D44" s="26">
        <f t="shared" si="0"/>
        <v>5.2015685768191418E-12</v>
      </c>
      <c r="E44" s="26">
        <f t="shared" si="6"/>
        <v>0</v>
      </c>
      <c r="F44" s="26">
        <f t="shared" si="1"/>
        <v>-5.2015685768191418E-12</v>
      </c>
      <c r="G44" s="26">
        <f t="shared" si="2"/>
        <v>1.077819330057102E-9</v>
      </c>
      <c r="I44" s="38">
        <f t="shared" si="7"/>
        <v>1</v>
      </c>
    </row>
    <row r="45" spans="1:11" x14ac:dyDescent="0.2">
      <c r="A45" s="23" t="str">
        <f t="shared" si="3"/>
        <v/>
      </c>
      <c r="B45" s="26">
        <f t="shared" si="4"/>
        <v>1.077819330057102E-9</v>
      </c>
      <c r="C45" s="32">
        <f t="shared" si="5"/>
        <v>2.7306115494749136E-2</v>
      </c>
      <c r="D45" s="26">
        <f t="shared" si="0"/>
        <v>5.2267931410870437E-12</v>
      </c>
      <c r="E45" s="26">
        <f t="shared" si="6"/>
        <v>0</v>
      </c>
      <c r="F45" s="26">
        <f t="shared" si="1"/>
        <v>-5.2267931410870437E-12</v>
      </c>
      <c r="G45" s="26">
        <f t="shared" si="2"/>
        <v>1.083046123198189E-9</v>
      </c>
      <c r="I45" s="38">
        <f t="shared" si="7"/>
        <v>1</v>
      </c>
    </row>
    <row r="46" spans="1:11" x14ac:dyDescent="0.2">
      <c r="A46" s="23" t="str">
        <f t="shared" si="3"/>
        <v/>
      </c>
      <c r="B46" s="26">
        <f t="shared" si="4"/>
        <v>1.083046123198189E-9</v>
      </c>
      <c r="C46" s="32">
        <f t="shared" si="5"/>
        <v>2.7306115494749136E-2</v>
      </c>
      <c r="D46" s="26">
        <f t="shared" si="0"/>
        <v>5.252140029733276E-12</v>
      </c>
      <c r="E46" s="26">
        <f t="shared" si="6"/>
        <v>0</v>
      </c>
      <c r="F46" s="26">
        <f t="shared" si="1"/>
        <v>-5.252140029733276E-12</v>
      </c>
      <c r="G46" s="26">
        <f t="shared" si="2"/>
        <v>1.0882982632279222E-9</v>
      </c>
      <c r="I46" s="38">
        <f t="shared" si="7"/>
        <v>1</v>
      </c>
    </row>
    <row r="47" spans="1:11" x14ac:dyDescent="0.2">
      <c r="A47" s="23" t="str">
        <f t="shared" si="3"/>
        <v/>
      </c>
      <c r="B47" s="26">
        <f t="shared" si="4"/>
        <v>1.0882982632279222E-9</v>
      </c>
      <c r="C47" s="32">
        <f t="shared" si="5"/>
        <v>2.7306115494749136E-2</v>
      </c>
      <c r="D47" s="26">
        <f t="shared" si="0"/>
        <v>5.277609835959505E-12</v>
      </c>
      <c r="E47" s="26">
        <f t="shared" si="6"/>
        <v>0</v>
      </c>
      <c r="F47" s="26">
        <f t="shared" si="1"/>
        <v>-5.277609835959505E-12</v>
      </c>
      <c r="G47" s="26">
        <f t="shared" si="2"/>
        <v>1.0935758730638816E-9</v>
      </c>
      <c r="I47" s="38">
        <f t="shared" si="7"/>
        <v>1</v>
      </c>
    </row>
    <row r="48" spans="1:11" x14ac:dyDescent="0.2">
      <c r="A48" s="23" t="str">
        <f t="shared" si="3"/>
        <v/>
      </c>
      <c r="B48" s="26">
        <f t="shared" si="4"/>
        <v>1.0935758730638816E-9</v>
      </c>
      <c r="C48" s="32">
        <f t="shared" si="5"/>
        <v>2.7306115494749136E-2</v>
      </c>
      <c r="D48" s="26">
        <f t="shared" si="0"/>
        <v>5.3032031558440767E-12</v>
      </c>
      <c r="E48" s="26">
        <f t="shared" si="6"/>
        <v>0</v>
      </c>
      <c r="F48" s="26">
        <f t="shared" si="1"/>
        <v>-5.3032031558440767E-12</v>
      </c>
      <c r="G48" s="26">
        <f t="shared" si="2"/>
        <v>1.0988790762197257E-9</v>
      </c>
      <c r="I48" s="38">
        <f t="shared" si="7"/>
        <v>1</v>
      </c>
    </row>
    <row r="49" spans="1:11" x14ac:dyDescent="0.2">
      <c r="A49" s="23" t="str">
        <f t="shared" si="3"/>
        <v/>
      </c>
      <c r="B49" s="26">
        <f t="shared" si="4"/>
        <v>1.0988790762197257E-9</v>
      </c>
      <c r="C49" s="32">
        <f t="shared" si="5"/>
        <v>2.7306115494749136E-2</v>
      </c>
      <c r="D49" s="26">
        <f t="shared" si="0"/>
        <v>5.3289205883559698E-12</v>
      </c>
      <c r="E49" s="26">
        <f t="shared" si="6"/>
        <v>0</v>
      </c>
      <c r="F49" s="26">
        <f t="shared" si="1"/>
        <v>-5.3289205883559698E-12</v>
      </c>
      <c r="G49" s="26">
        <f t="shared" si="2"/>
        <v>1.1042079968080817E-9</v>
      </c>
      <c r="I49" s="38">
        <f t="shared" si="7"/>
        <v>1</v>
      </c>
    </row>
    <row r="50" spans="1:11" x14ac:dyDescent="0.2">
      <c r="A50" s="23" t="str">
        <f t="shared" si="3"/>
        <v/>
      </c>
      <c r="B50" s="26">
        <f t="shared" si="4"/>
        <v>1.1042079968080817E-9</v>
      </c>
      <c r="C50" s="32">
        <f t="shared" si="5"/>
        <v>2.7306115494749136E-2</v>
      </c>
      <c r="D50" s="26">
        <f t="shared" si="0"/>
        <v>5.35476273536881E-12</v>
      </c>
      <c r="E50" s="26">
        <f t="shared" si="6"/>
        <v>0</v>
      </c>
      <c r="F50" s="26">
        <f t="shared" si="1"/>
        <v>-5.35476273536881E-12</v>
      </c>
      <c r="G50" s="26">
        <f t="shared" si="2"/>
        <v>1.1095627595434504E-9</v>
      </c>
      <c r="I50" s="38">
        <f t="shared" si="7"/>
        <v>1</v>
      </c>
    </row>
    <row r="51" spans="1:11" x14ac:dyDescent="0.2">
      <c r="A51" s="23" t="str">
        <f t="shared" si="3"/>
        <v/>
      </c>
      <c r="B51" s="26">
        <f t="shared" si="4"/>
        <v>1.1095627595434504E-9</v>
      </c>
      <c r="C51" s="32">
        <f t="shared" si="5"/>
        <v>2.7306115494749136E-2</v>
      </c>
      <c r="D51" s="26">
        <f t="shared" si="0"/>
        <v>5.3807302016749583E-12</v>
      </c>
      <c r="E51" s="26">
        <f t="shared" si="6"/>
        <v>0</v>
      </c>
      <c r="F51" s="26">
        <f t="shared" si="1"/>
        <v>-5.3807302016749583E-12</v>
      </c>
      <c r="G51" s="26">
        <f t="shared" si="2"/>
        <v>1.1149434897451253E-9</v>
      </c>
      <c r="I51" s="38">
        <f t="shared" si="7"/>
        <v>1</v>
      </c>
    </row>
    <row r="52" spans="1:11" x14ac:dyDescent="0.2">
      <c r="A52" s="23" t="str">
        <f t="shared" si="3"/>
        <v/>
      </c>
      <c r="B52" s="26">
        <f t="shared" si="4"/>
        <v>1.1149434897451253E-9</v>
      </c>
      <c r="C52" s="32">
        <f t="shared" si="5"/>
        <v>2.7306115494749136E-2</v>
      </c>
      <c r="D52" s="26">
        <f t="shared" si="0"/>
        <v>5.4068235949996672E-12</v>
      </c>
      <c r="E52" s="26">
        <f t="shared" si="6"/>
        <v>0</v>
      </c>
      <c r="F52" s="26">
        <f t="shared" si="1"/>
        <v>-5.4068235949996672E-12</v>
      </c>
      <c r="G52" s="26">
        <f t="shared" si="2"/>
        <v>1.120350313340125E-9</v>
      </c>
      <c r="I52" s="38">
        <f t="shared" si="7"/>
        <v>1</v>
      </c>
    </row>
    <row r="53" spans="1:11" x14ac:dyDescent="0.2">
      <c r="A53" s="23" t="str">
        <f t="shared" si="3"/>
        <v/>
      </c>
      <c r="B53" s="26">
        <f t="shared" si="4"/>
        <v>1.120350313340125E-9</v>
      </c>
      <c r="C53" s="32">
        <f t="shared" si="5"/>
        <v>2.7306115494749136E-2</v>
      </c>
      <c r="D53" s="26">
        <f t="shared" si="0"/>
        <v>5.4330435260152996E-12</v>
      </c>
      <c r="E53" s="26">
        <f t="shared" si="6"/>
        <v>0</v>
      </c>
      <c r="F53" s="26">
        <f t="shared" si="1"/>
        <v>-5.4330435260152996E-12</v>
      </c>
      <c r="G53" s="26">
        <f t="shared" si="2"/>
        <v>1.1257833568661403E-9</v>
      </c>
      <c r="I53" s="38">
        <f t="shared" si="7"/>
        <v>1</v>
      </c>
      <c r="K53" s="23">
        <v>4</v>
      </c>
    </row>
    <row r="54" spans="1:11" x14ac:dyDescent="0.2">
      <c r="A54" s="23" t="str">
        <f t="shared" si="3"/>
        <v/>
      </c>
      <c r="B54" s="26">
        <f t="shared" si="4"/>
        <v>1.1257833568661403E-9</v>
      </c>
      <c r="C54" s="32">
        <f t="shared" si="5"/>
        <v>2.7306115494749136E-2</v>
      </c>
      <c r="D54" s="26">
        <f t="shared" si="0"/>
        <v>5.4593906083556205E-12</v>
      </c>
      <c r="E54" s="26">
        <f t="shared" si="6"/>
        <v>0</v>
      </c>
      <c r="F54" s="26">
        <f t="shared" si="1"/>
        <v>-5.4593906083556205E-12</v>
      </c>
      <c r="G54" s="26">
        <f t="shared" si="2"/>
        <v>1.131242747474496E-9</v>
      </c>
      <c r="I54" s="38">
        <f t="shared" si="7"/>
        <v>1</v>
      </c>
    </row>
    <row r="55" spans="1:11" x14ac:dyDescent="0.2">
      <c r="A55" s="23" t="str">
        <f t="shared" si="3"/>
        <v/>
      </c>
      <c r="B55" s="26">
        <f t="shared" si="4"/>
        <v>1.131242747474496E-9</v>
      </c>
      <c r="C55" s="32">
        <f t="shared" si="5"/>
        <v>2.7306115494749136E-2</v>
      </c>
      <c r="D55" s="26">
        <f t="shared" si="0"/>
        <v>5.4858654586301625E-12</v>
      </c>
      <c r="E55" s="26">
        <f t="shared" si="6"/>
        <v>0</v>
      </c>
      <c r="F55" s="26">
        <f t="shared" si="1"/>
        <v>-5.4858654586301625E-12</v>
      </c>
      <c r="G55" s="26">
        <f t="shared" si="2"/>
        <v>1.1367286129331261E-9</v>
      </c>
      <c r="I55" s="38">
        <f t="shared" si="7"/>
        <v>1</v>
      </c>
    </row>
    <row r="56" spans="1:11" x14ac:dyDescent="0.2">
      <c r="A56" s="23" t="str">
        <f t="shared" si="3"/>
        <v/>
      </c>
      <c r="B56" s="26">
        <f t="shared" si="4"/>
        <v>1.1367286129331261E-9</v>
      </c>
      <c r="C56" s="32">
        <f t="shared" si="5"/>
        <v>2.7306115494749136E-2</v>
      </c>
      <c r="D56" s="26">
        <f t="shared" si="0"/>
        <v>5.5124686964386505E-12</v>
      </c>
      <c r="E56" s="26">
        <f t="shared" si="6"/>
        <v>0</v>
      </c>
      <c r="F56" s="26">
        <f t="shared" si="1"/>
        <v>-5.5124686964386505E-12</v>
      </c>
      <c r="G56" s="26">
        <f t="shared" si="2"/>
        <v>1.1422410816295647E-9</v>
      </c>
      <c r="I56" s="38">
        <f t="shared" si="7"/>
        <v>1</v>
      </c>
    </row>
    <row r="57" spans="1:11" x14ac:dyDescent="0.2">
      <c r="A57" s="23" t="str">
        <f t="shared" si="3"/>
        <v/>
      </c>
      <c r="B57" s="26">
        <f t="shared" si="4"/>
        <v>1.1422410816295647E-9</v>
      </c>
      <c r="C57" s="32">
        <f t="shared" si="5"/>
        <v>2.7306115494749136E-2</v>
      </c>
      <c r="D57" s="26">
        <f t="shared" si="0"/>
        <v>5.5392009443855078E-12</v>
      </c>
      <c r="E57" s="26">
        <f t="shared" si="6"/>
        <v>0</v>
      </c>
      <c r="F57" s="26">
        <f t="shared" si="1"/>
        <v>-5.5392009443855078E-12</v>
      </c>
      <c r="G57" s="26">
        <f t="shared" si="2"/>
        <v>1.1477802825739503E-9</v>
      </c>
      <c r="I57" s="38">
        <f t="shared" si="7"/>
        <v>1</v>
      </c>
    </row>
    <row r="58" spans="1:11" x14ac:dyDescent="0.2">
      <c r="A58" s="23" t="str">
        <f t="shared" si="3"/>
        <v/>
      </c>
      <c r="B58" s="26">
        <f t="shared" si="4"/>
        <v>1.1477802825739503E-9</v>
      </c>
      <c r="C58" s="32">
        <f t="shared" si="5"/>
        <v>2.7306115494749136E-2</v>
      </c>
      <c r="D58" s="26">
        <f t="shared" si="0"/>
        <v>5.5660628280944255E-12</v>
      </c>
      <c r="E58" s="26">
        <f t="shared" si="6"/>
        <v>0</v>
      </c>
      <c r="F58" s="26">
        <f t="shared" si="1"/>
        <v>-5.5660628280944255E-12</v>
      </c>
      <c r="G58" s="26">
        <f t="shared" si="2"/>
        <v>1.1533463454020446E-9</v>
      </c>
      <c r="I58" s="38">
        <f t="shared" si="7"/>
        <v>1</v>
      </c>
    </row>
    <row r="59" spans="1:11" x14ac:dyDescent="0.2">
      <c r="A59" s="23" t="str">
        <f t="shared" si="3"/>
        <v/>
      </c>
      <c r="B59" s="26">
        <f t="shared" si="4"/>
        <v>1.1533463454020446E-9</v>
      </c>
      <c r="C59" s="32">
        <f t="shared" si="5"/>
        <v>2.7306115494749136E-2</v>
      </c>
      <c r="D59" s="26">
        <f t="shared" si="0"/>
        <v>5.5930549762230006E-12</v>
      </c>
      <c r="E59" s="26">
        <f t="shared" si="6"/>
        <v>0</v>
      </c>
      <c r="F59" s="26">
        <f t="shared" si="1"/>
        <v>-5.5930549762230006E-12</v>
      </c>
      <c r="G59" s="26">
        <f t="shared" si="2"/>
        <v>1.1589394003782676E-9</v>
      </c>
      <c r="I59" s="38">
        <f t="shared" si="7"/>
        <v>1</v>
      </c>
    </row>
    <row r="60" spans="1:11" x14ac:dyDescent="0.2">
      <c r="A60" s="23" t="str">
        <f t="shared" si="3"/>
        <v/>
      </c>
      <c r="B60" s="26">
        <f t="shared" si="4"/>
        <v>1.1589394003782676E-9</v>
      </c>
      <c r="C60" s="32">
        <f t="shared" si="5"/>
        <v>2.7306115494749136E-2</v>
      </c>
      <c r="D60" s="26">
        <f t="shared" si="0"/>
        <v>5.6201780204774547E-12</v>
      </c>
      <c r="E60" s="26">
        <f t="shared" si="6"/>
        <v>0</v>
      </c>
      <c r="F60" s="26">
        <f t="shared" si="1"/>
        <v>-5.6201780204774547E-12</v>
      </c>
      <c r="G60" s="26">
        <f t="shared" si="2"/>
        <v>1.164559578398745E-9</v>
      </c>
      <c r="I60" s="38">
        <f t="shared" si="7"/>
        <v>1</v>
      </c>
    </row>
    <row r="61" spans="1:11" x14ac:dyDescent="0.2">
      <c r="A61" s="23" t="str">
        <f t="shared" si="3"/>
        <v/>
      </c>
      <c r="B61" s="26">
        <f t="shared" si="4"/>
        <v>1.164559578398745E-9</v>
      </c>
      <c r="C61" s="32">
        <f t="shared" si="5"/>
        <v>2.7306115494749136E-2</v>
      </c>
      <c r="D61" s="26">
        <f t="shared" si="0"/>
        <v>5.6474325956274132E-12</v>
      </c>
      <c r="E61" s="26">
        <f t="shared" si="6"/>
        <v>0</v>
      </c>
      <c r="F61" s="26">
        <f t="shared" si="1"/>
        <v>-5.6474325956274132E-12</v>
      </c>
      <c r="G61" s="26">
        <f t="shared" si="2"/>
        <v>1.1702070109943724E-9</v>
      </c>
      <c r="I61" s="38">
        <f t="shared" si="7"/>
        <v>1</v>
      </c>
    </row>
    <row r="62" spans="1:11" x14ac:dyDescent="0.2">
      <c r="A62" s="23" t="str">
        <f t="shared" si="3"/>
        <v/>
      </c>
      <c r="B62" s="26">
        <f t="shared" si="4"/>
        <v>1.1702070109943724E-9</v>
      </c>
      <c r="C62" s="32">
        <f t="shared" si="5"/>
        <v>2.7306115494749136E-2</v>
      </c>
      <c r="D62" s="26">
        <f t="shared" si="0"/>
        <v>5.6748193395207645E-12</v>
      </c>
      <c r="E62" s="26">
        <f t="shared" si="6"/>
        <v>0</v>
      </c>
      <c r="F62" s="26">
        <f t="shared" si="1"/>
        <v>-5.6748193395207645E-12</v>
      </c>
      <c r="G62" s="26">
        <f t="shared" si="2"/>
        <v>1.1758818303338931E-9</v>
      </c>
      <c r="I62" s="38">
        <f t="shared" si="7"/>
        <v>1</v>
      </c>
    </row>
    <row r="63" spans="1:11" x14ac:dyDescent="0.2">
      <c r="A63" s="23" t="str">
        <f t="shared" si="3"/>
        <v/>
      </c>
      <c r="B63" s="26">
        <f t="shared" si="4"/>
        <v>1.1758818303338931E-9</v>
      </c>
      <c r="C63" s="32">
        <f t="shared" si="5"/>
        <v>2.7306115494749136E-2</v>
      </c>
      <c r="D63" s="26">
        <f t="shared" si="0"/>
        <v>5.7023388930985824E-12</v>
      </c>
      <c r="E63" s="26">
        <f t="shared" si="6"/>
        <v>0</v>
      </c>
      <c r="F63" s="26">
        <f t="shared" si="1"/>
        <v>-5.7023388930985824E-12</v>
      </c>
      <c r="G63" s="26">
        <f t="shared" si="2"/>
        <v>1.1815841692269916E-9</v>
      </c>
      <c r="I63" s="38">
        <f t="shared" si="7"/>
        <v>1</v>
      </c>
    </row>
    <row r="64" spans="1:11" x14ac:dyDescent="0.2">
      <c r="A64" s="23" t="str">
        <f t="shared" si="3"/>
        <v/>
      </c>
      <c r="B64" s="26">
        <f t="shared" si="4"/>
        <v>1.1815841692269916E-9</v>
      </c>
      <c r="C64" s="32">
        <f t="shared" si="5"/>
        <v>2.7306115494749136E-2</v>
      </c>
      <c r="D64" s="26">
        <f t="shared" si="0"/>
        <v>5.7299919004101348E-12</v>
      </c>
      <c r="E64" s="26">
        <f t="shared" si="6"/>
        <v>0</v>
      </c>
      <c r="F64" s="26">
        <f t="shared" si="1"/>
        <v>-5.7299919004101348E-12</v>
      </c>
      <c r="G64" s="26">
        <f t="shared" si="2"/>
        <v>1.1873141611274017E-9</v>
      </c>
      <c r="I64" s="38">
        <f t="shared" si="7"/>
        <v>1</v>
      </c>
    </row>
    <row r="65" spans="1:11" x14ac:dyDescent="0.2">
      <c r="A65" s="23" t="str">
        <f t="shared" si="3"/>
        <v/>
      </c>
      <c r="B65" s="26">
        <f t="shared" si="4"/>
        <v>1.1873141611274017E-9</v>
      </c>
      <c r="C65" s="32">
        <f t="shared" si="5"/>
        <v>2.7306115494749136E-2</v>
      </c>
      <c r="D65" s="26">
        <f t="shared" si="0"/>
        <v>5.7577790086279481E-12</v>
      </c>
      <c r="E65" s="26">
        <f t="shared" si="6"/>
        <v>0</v>
      </c>
      <c r="F65" s="26">
        <f t="shared" si="1"/>
        <v>-5.7577790086279481E-12</v>
      </c>
      <c r="G65" s="26">
        <f t="shared" si="2"/>
        <v>1.1930719401360297E-9</v>
      </c>
      <c r="I65" s="38">
        <f t="shared" si="7"/>
        <v>1</v>
      </c>
      <c r="K65" s="23">
        <v>5</v>
      </c>
    </row>
    <row r="66" spans="1:11" x14ac:dyDescent="0.2">
      <c r="A66" s="23" t="str">
        <f t="shared" si="3"/>
        <v/>
      </c>
      <c r="B66" s="26">
        <f t="shared" si="4"/>
        <v>1.1930719401360297E-9</v>
      </c>
      <c r="C66" s="32">
        <f t="shared" si="5"/>
        <v>2.7306115494749136E-2</v>
      </c>
      <c r="D66" s="26">
        <f t="shared" si="0"/>
        <v>5.7857008680629588E-12</v>
      </c>
      <c r="E66" s="26">
        <f t="shared" si="6"/>
        <v>0</v>
      </c>
      <c r="F66" s="26">
        <f t="shared" si="1"/>
        <v>-5.7857008680629588E-12</v>
      </c>
      <c r="G66" s="26">
        <f t="shared" si="2"/>
        <v>1.1988576410040926E-9</v>
      </c>
      <c r="I66" s="38">
        <f t="shared" si="7"/>
        <v>1</v>
      </c>
    </row>
    <row r="67" spans="1:11" x14ac:dyDescent="0.2">
      <c r="A67" s="23" t="str">
        <f t="shared" si="3"/>
        <v/>
      </c>
      <c r="B67" s="26">
        <f t="shared" si="4"/>
        <v>1.1988576410040926E-9</v>
      </c>
      <c r="C67" s="32">
        <f t="shared" si="5"/>
        <v>2.7306115494749136E-2</v>
      </c>
      <c r="D67" s="26">
        <f t="shared" si="0"/>
        <v>5.8137581321797292E-12</v>
      </c>
      <c r="E67" s="26">
        <f t="shared" si="6"/>
        <v>0</v>
      </c>
      <c r="F67" s="26">
        <f t="shared" si="1"/>
        <v>-5.8137581321797292E-12</v>
      </c>
      <c r="G67" s="26">
        <f t="shared" si="2"/>
        <v>1.2046713991362722E-9</v>
      </c>
      <c r="I67" s="38">
        <f t="shared" si="7"/>
        <v>1</v>
      </c>
    </row>
    <row r="68" spans="1:11" x14ac:dyDescent="0.2">
      <c r="A68" s="23" t="str">
        <f t="shared" si="3"/>
        <v/>
      </c>
      <c r="B68" s="26">
        <f t="shared" si="4"/>
        <v>1.2046713991362722E-9</v>
      </c>
      <c r="C68" s="32">
        <f t="shared" si="5"/>
        <v>2.7306115494749136E-2</v>
      </c>
      <c r="D68" s="26">
        <f t="shared" si="0"/>
        <v>5.8419514576117433E-12</v>
      </c>
      <c r="E68" s="26">
        <f t="shared" si="6"/>
        <v>0</v>
      </c>
      <c r="F68" s="26">
        <f t="shared" si="1"/>
        <v>-5.8419514576117433E-12</v>
      </c>
      <c r="G68" s="26">
        <f t="shared" si="2"/>
        <v>1.2105133505938841E-9</v>
      </c>
      <c r="I68" s="38">
        <f t="shared" si="7"/>
        <v>1</v>
      </c>
    </row>
    <row r="69" spans="1:11" x14ac:dyDescent="0.2">
      <c r="A69" s="23" t="str">
        <f t="shared" si="3"/>
        <v/>
      </c>
      <c r="B69" s="26">
        <f t="shared" si="4"/>
        <v>1.2105133505938841E-9</v>
      </c>
      <c r="C69" s="32">
        <f t="shared" si="5"/>
        <v>2.7306115494749136E-2</v>
      </c>
      <c r="D69" s="26">
        <f t="shared" si="0"/>
        <v>5.870281504176775E-12</v>
      </c>
      <c r="E69" s="26">
        <f t="shared" si="6"/>
        <v>0</v>
      </c>
      <c r="F69" s="26">
        <f t="shared" si="1"/>
        <v>-5.870281504176775E-12</v>
      </c>
      <c r="G69" s="26">
        <f t="shared" si="2"/>
        <v>1.2163836320980608E-9</v>
      </c>
      <c r="I69" s="38">
        <f t="shared" si="7"/>
        <v>1</v>
      </c>
    </row>
    <row r="70" spans="1:11" x14ac:dyDescent="0.2">
      <c r="A70" s="23" t="str">
        <f t="shared" si="3"/>
        <v/>
      </c>
      <c r="B70" s="26">
        <f t="shared" si="4"/>
        <v>1.2163836320980608E-9</v>
      </c>
      <c r="C70" s="32">
        <f t="shared" si="5"/>
        <v>2.7306115494749136E-2</v>
      </c>
      <c r="D70" s="26">
        <f t="shared" ref="D70:D102" si="8">$G$3*B70</f>
        <v>5.8987489348923251E-12</v>
      </c>
      <c r="E70" s="26">
        <f t="shared" si="6"/>
        <v>0</v>
      </c>
      <c r="F70" s="26">
        <f t="shared" ref="F70:F101" si="9">E70-D70</f>
        <v>-5.8987489348923251E-12</v>
      </c>
      <c r="G70" s="26">
        <f t="shared" ref="G70:G101" si="10">B70-F70</f>
        <v>1.2222823810329533E-9</v>
      </c>
      <c r="I70" s="38">
        <f t="shared" si="7"/>
        <v>1</v>
      </c>
    </row>
    <row r="71" spans="1:11" x14ac:dyDescent="0.2">
      <c r="A71" s="23" t="str">
        <f t="shared" ref="A71:A102" si="11">IF(AND(A70&gt;0,A70&lt;A$3),A70+1,"")</f>
        <v/>
      </c>
      <c r="B71" s="26">
        <f t="shared" ref="B71:B102" si="12">B70-F70</f>
        <v>1.2222823810329533E-9</v>
      </c>
      <c r="C71" s="32">
        <f t="shared" ref="C71:C102" si="13">I71*$D$3</f>
        <v>2.7306115494749136E-2</v>
      </c>
      <c r="D71" s="26">
        <f t="shared" si="8"/>
        <v>5.9273544159911448E-12</v>
      </c>
      <c r="E71" s="26">
        <f t="shared" ref="E71:E102" si="14">IF(A71&lt;&gt;"",E70,0)</f>
        <v>0</v>
      </c>
      <c r="F71" s="26">
        <f t="shared" si="9"/>
        <v>-5.9273544159911448E-12</v>
      </c>
      <c r="G71" s="26">
        <f t="shared" si="10"/>
        <v>1.2282097354489444E-9</v>
      </c>
      <c r="I71" s="38">
        <f t="shared" si="7"/>
        <v>1</v>
      </c>
    </row>
    <row r="72" spans="1:11" x14ac:dyDescent="0.2">
      <c r="A72" s="23" t="str">
        <f t="shared" si="11"/>
        <v/>
      </c>
      <c r="B72" s="26">
        <f t="shared" si="12"/>
        <v>1.2282097354489444E-9</v>
      </c>
      <c r="C72" s="32">
        <f t="shared" si="13"/>
        <v>2.7306115494749136E-2</v>
      </c>
      <c r="D72" s="26">
        <f t="shared" si="8"/>
        <v>5.9560986169368199E-12</v>
      </c>
      <c r="E72" s="26">
        <f t="shared" si="14"/>
        <v>0</v>
      </c>
      <c r="F72" s="26">
        <f t="shared" si="9"/>
        <v>-5.9560986169368199E-12</v>
      </c>
      <c r="G72" s="26">
        <f t="shared" si="10"/>
        <v>1.2341658340658813E-9</v>
      </c>
      <c r="I72" s="38">
        <f t="shared" si="7"/>
        <v>1</v>
      </c>
    </row>
    <row r="73" spans="1:11" x14ac:dyDescent="0.2">
      <c r="A73" s="23" t="str">
        <f t="shared" si="11"/>
        <v/>
      </c>
      <c r="B73" s="26">
        <f t="shared" si="12"/>
        <v>1.2341658340658813E-9</v>
      </c>
      <c r="C73" s="32">
        <f t="shared" si="13"/>
        <v>2.7306115494749136E-2</v>
      </c>
      <c r="D73" s="26">
        <f t="shared" si="8"/>
        <v>5.9849822104394477E-12</v>
      </c>
      <c r="E73" s="26">
        <f t="shared" si="14"/>
        <v>0</v>
      </c>
      <c r="F73" s="26">
        <f t="shared" si="9"/>
        <v>-5.9849822104394477E-12</v>
      </c>
      <c r="G73" s="26">
        <f t="shared" si="10"/>
        <v>1.2401508162763208E-9</v>
      </c>
      <c r="I73" s="38">
        <f t="shared" si="7"/>
        <v>1</v>
      </c>
    </row>
    <row r="74" spans="1:11" x14ac:dyDescent="0.2">
      <c r="A74" s="23" t="str">
        <f t="shared" si="11"/>
        <v/>
      </c>
      <c r="B74" s="26">
        <f t="shared" si="12"/>
        <v>1.2401508162763208E-9</v>
      </c>
      <c r="C74" s="32">
        <f t="shared" si="13"/>
        <v>2.7306115494749136E-2</v>
      </c>
      <c r="D74" s="26">
        <f t="shared" si="8"/>
        <v>6.0140058724713721E-12</v>
      </c>
      <c r="E74" s="26">
        <f t="shared" si="14"/>
        <v>0</v>
      </c>
      <c r="F74" s="26">
        <f t="shared" si="9"/>
        <v>-6.0140058724713721E-12</v>
      </c>
      <c r="G74" s="26">
        <f t="shared" si="10"/>
        <v>1.2461648221487922E-9</v>
      </c>
      <c r="I74" s="38">
        <f t="shared" si="7"/>
        <v>1</v>
      </c>
    </row>
    <row r="75" spans="1:11" x14ac:dyDescent="0.2">
      <c r="A75" s="23" t="str">
        <f t="shared" si="11"/>
        <v/>
      </c>
      <c r="B75" s="26">
        <f t="shared" si="12"/>
        <v>1.2461648221487922E-9</v>
      </c>
      <c r="C75" s="32">
        <f t="shared" si="13"/>
        <v>2.7306115494749136E-2</v>
      </c>
      <c r="D75" s="26">
        <f t="shared" si="8"/>
        <v>6.0431702822830108E-12</v>
      </c>
      <c r="E75" s="26">
        <f t="shared" si="14"/>
        <v>0</v>
      </c>
      <c r="F75" s="26">
        <f t="shared" si="9"/>
        <v>-6.0431702822830108E-12</v>
      </c>
      <c r="G75" s="26">
        <f t="shared" si="10"/>
        <v>1.2522079924310752E-9</v>
      </c>
      <c r="I75" s="38">
        <f t="shared" si="7"/>
        <v>1</v>
      </c>
    </row>
    <row r="76" spans="1:11" x14ac:dyDescent="0.2">
      <c r="A76" s="23" t="str">
        <f t="shared" si="11"/>
        <v/>
      </c>
      <c r="B76" s="26">
        <f t="shared" si="12"/>
        <v>1.2522079924310752E-9</v>
      </c>
      <c r="C76" s="32">
        <f t="shared" si="13"/>
        <v>2.7306115494749136E-2</v>
      </c>
      <c r="D76" s="26">
        <f t="shared" si="8"/>
        <v>6.0724761224187451E-12</v>
      </c>
      <c r="E76" s="26">
        <f t="shared" si="14"/>
        <v>0</v>
      </c>
      <c r="F76" s="26">
        <f t="shared" si="9"/>
        <v>-6.0724761224187451E-12</v>
      </c>
      <c r="G76" s="26">
        <f t="shared" si="10"/>
        <v>1.2582804685534939E-9</v>
      </c>
      <c r="I76" s="38">
        <f t="shared" si="7"/>
        <v>1</v>
      </c>
    </row>
    <row r="77" spans="1:11" x14ac:dyDescent="0.2">
      <c r="A77" s="23" t="str">
        <f t="shared" si="11"/>
        <v/>
      </c>
      <c r="B77" s="26">
        <f t="shared" si="12"/>
        <v>1.2582804685534939E-9</v>
      </c>
      <c r="C77" s="32">
        <f t="shared" si="13"/>
        <v>2.7306115494749136E-2</v>
      </c>
      <c r="D77" s="26">
        <f t="shared" si="8"/>
        <v>6.1019240787328999E-12</v>
      </c>
      <c r="E77" s="26">
        <f t="shared" si="14"/>
        <v>0</v>
      </c>
      <c r="F77" s="26">
        <f t="shared" si="9"/>
        <v>-6.1019240787328999E-12</v>
      </c>
      <c r="G77" s="26">
        <f t="shared" si="10"/>
        <v>1.2643823926322269E-9</v>
      </c>
      <c r="I77" s="38">
        <f t="shared" ref="I77:I102" si="15">I76</f>
        <v>1</v>
      </c>
    </row>
    <row r="78" spans="1:11" x14ac:dyDescent="0.2">
      <c r="A78" s="23" t="str">
        <f t="shared" si="11"/>
        <v/>
      </c>
      <c r="B78" s="26">
        <f t="shared" si="12"/>
        <v>1.2643823926322269E-9</v>
      </c>
      <c r="C78" s="32">
        <f t="shared" si="13"/>
        <v>2.7306115494749136E-2</v>
      </c>
      <c r="D78" s="26">
        <f t="shared" si="8"/>
        <v>6.1315148404057917E-12</v>
      </c>
      <c r="E78" s="26">
        <f t="shared" si="14"/>
        <v>0</v>
      </c>
      <c r="F78" s="26">
        <f t="shared" si="9"/>
        <v>-6.1315148404057917E-12</v>
      </c>
      <c r="G78" s="26">
        <f t="shared" si="10"/>
        <v>1.2705139074726326E-9</v>
      </c>
      <c r="I78" s="38">
        <f t="shared" si="15"/>
        <v>1</v>
      </c>
    </row>
    <row r="79" spans="1:11" x14ac:dyDescent="0.2">
      <c r="A79" s="23" t="str">
        <f t="shared" si="11"/>
        <v/>
      </c>
      <c r="B79" s="26">
        <f t="shared" si="12"/>
        <v>1.2705139074726326E-9</v>
      </c>
      <c r="C79" s="32">
        <f t="shared" si="13"/>
        <v>2.7306115494749136E-2</v>
      </c>
      <c r="D79" s="26">
        <f t="shared" si="8"/>
        <v>6.161249099959856E-12</v>
      </c>
      <c r="E79" s="26">
        <f t="shared" si="14"/>
        <v>0</v>
      </c>
      <c r="F79" s="26">
        <f t="shared" si="9"/>
        <v>-6.161249099959856E-12</v>
      </c>
      <c r="G79" s="26">
        <f t="shared" si="10"/>
        <v>1.2766751565725924E-9</v>
      </c>
      <c r="I79" s="38">
        <f t="shared" si="15"/>
        <v>1</v>
      </c>
    </row>
    <row r="80" spans="1:11" x14ac:dyDescent="0.2">
      <c r="A80" s="23" t="str">
        <f t="shared" si="11"/>
        <v/>
      </c>
      <c r="B80" s="26">
        <f t="shared" si="12"/>
        <v>1.2766751565725924E-9</v>
      </c>
      <c r="C80" s="32">
        <f t="shared" si="13"/>
        <v>2.7306115494749136E-2</v>
      </c>
      <c r="D80" s="26">
        <f t="shared" si="8"/>
        <v>6.1911275532758605E-12</v>
      </c>
      <c r="E80" s="26">
        <f t="shared" si="14"/>
        <v>0</v>
      </c>
      <c r="F80" s="26">
        <f t="shared" si="9"/>
        <v>-6.1911275532758605E-12</v>
      </c>
      <c r="G80" s="26">
        <f t="shared" si="10"/>
        <v>1.2828662841258682E-9</v>
      </c>
      <c r="I80" s="38">
        <f t="shared" si="15"/>
        <v>1</v>
      </c>
    </row>
    <row r="81" spans="1:9" x14ac:dyDescent="0.2">
      <c r="A81" s="23" t="str">
        <f t="shared" si="11"/>
        <v/>
      </c>
      <c r="B81" s="26">
        <f t="shared" si="12"/>
        <v>1.2828662841258682E-9</v>
      </c>
      <c r="C81" s="32">
        <f t="shared" si="13"/>
        <v>2.7306115494749136E-2</v>
      </c>
      <c r="D81" s="26">
        <f t="shared" si="8"/>
        <v>6.2211508996091864E-12</v>
      </c>
      <c r="E81" s="26">
        <f t="shared" si="14"/>
        <v>0</v>
      </c>
      <c r="F81" s="26">
        <f t="shared" si="9"/>
        <v>-6.2211508996091864E-12</v>
      </c>
      <c r="G81" s="26">
        <f t="shared" si="10"/>
        <v>1.2890874350254774E-9</v>
      </c>
      <c r="I81" s="38">
        <f t="shared" si="15"/>
        <v>1</v>
      </c>
    </row>
    <row r="82" spans="1:9" x14ac:dyDescent="0.2">
      <c r="A82" s="23" t="str">
        <f t="shared" si="11"/>
        <v/>
      </c>
      <c r="B82" s="26">
        <f t="shared" si="12"/>
        <v>1.2890874350254774E-9</v>
      </c>
      <c r="C82" s="32">
        <f t="shared" si="13"/>
        <v>2.7306115494749136E-2</v>
      </c>
      <c r="D82" s="26">
        <f t="shared" si="8"/>
        <v>6.2513198416061924E-12</v>
      </c>
      <c r="E82" s="26">
        <f t="shared" si="14"/>
        <v>0</v>
      </c>
      <c r="F82" s="26">
        <f t="shared" si="9"/>
        <v>-6.2513198416061924E-12</v>
      </c>
      <c r="G82" s="26">
        <f t="shared" si="10"/>
        <v>1.2953387548670836E-9</v>
      </c>
      <c r="I82" s="38">
        <f t="shared" si="15"/>
        <v>1</v>
      </c>
    </row>
    <row r="83" spans="1:9" x14ac:dyDescent="0.2">
      <c r="A83" s="23" t="str">
        <f t="shared" si="11"/>
        <v/>
      </c>
      <c r="B83" s="26">
        <f t="shared" si="12"/>
        <v>1.2953387548670836E-9</v>
      </c>
      <c r="C83" s="32">
        <f t="shared" si="13"/>
        <v>2.7306115494749136E-2</v>
      </c>
      <c r="D83" s="26">
        <f t="shared" si="8"/>
        <v>6.2816350853206633E-12</v>
      </c>
      <c r="E83" s="26">
        <f t="shared" si="14"/>
        <v>0</v>
      </c>
      <c r="F83" s="26">
        <f t="shared" si="9"/>
        <v>-6.2816350853206633E-12</v>
      </c>
      <c r="G83" s="26">
        <f t="shared" si="10"/>
        <v>1.3016203899524042E-9</v>
      </c>
      <c r="I83" s="38">
        <f t="shared" si="15"/>
        <v>1</v>
      </c>
    </row>
    <row r="84" spans="1:9" x14ac:dyDescent="0.2">
      <c r="A84" s="23" t="str">
        <f t="shared" si="11"/>
        <v/>
      </c>
      <c r="B84" s="26">
        <f t="shared" si="12"/>
        <v>1.3016203899524042E-9</v>
      </c>
      <c r="C84" s="32">
        <f t="shared" si="13"/>
        <v>2.7306115494749136E-2</v>
      </c>
      <c r="D84" s="26">
        <f t="shared" si="8"/>
        <v>6.3120973402303299E-12</v>
      </c>
      <c r="E84" s="26">
        <f t="shared" si="14"/>
        <v>0</v>
      </c>
      <c r="F84" s="26">
        <f t="shared" si="9"/>
        <v>-6.3120973402303299E-12</v>
      </c>
      <c r="G84" s="26">
        <f t="shared" si="10"/>
        <v>1.3079324872926345E-9</v>
      </c>
      <c r="I84" s="38">
        <f t="shared" si="15"/>
        <v>1</v>
      </c>
    </row>
    <row r="85" spans="1:9" x14ac:dyDescent="0.2">
      <c r="A85" s="23" t="str">
        <f t="shared" si="11"/>
        <v/>
      </c>
      <c r="B85" s="26">
        <f t="shared" si="12"/>
        <v>1.3079324872926345E-9</v>
      </c>
      <c r="C85" s="32">
        <f t="shared" si="13"/>
        <v>2.7306115494749136E-2</v>
      </c>
      <c r="D85" s="26">
        <f t="shared" si="8"/>
        <v>6.3427073192534759E-12</v>
      </c>
      <c r="E85" s="26">
        <f t="shared" si="14"/>
        <v>0</v>
      </c>
      <c r="F85" s="26">
        <f t="shared" si="9"/>
        <v>-6.3427073192534759E-12</v>
      </c>
      <c r="G85" s="26">
        <f t="shared" si="10"/>
        <v>1.314275194611888E-9</v>
      </c>
      <c r="I85" s="38">
        <f t="shared" si="15"/>
        <v>1</v>
      </c>
    </row>
    <row r="86" spans="1:9" x14ac:dyDescent="0.2">
      <c r="A86" s="23" t="str">
        <f t="shared" si="11"/>
        <v/>
      </c>
      <c r="B86" s="26">
        <f t="shared" si="12"/>
        <v>1.314275194611888E-9</v>
      </c>
      <c r="C86" s="32">
        <f t="shared" si="13"/>
        <v>2.7306115494749136E-2</v>
      </c>
      <c r="D86" s="26">
        <f t="shared" si="8"/>
        <v>6.3734657387656226E-12</v>
      </c>
      <c r="E86" s="26">
        <f t="shared" si="14"/>
        <v>0</v>
      </c>
      <c r="F86" s="26">
        <f t="shared" si="9"/>
        <v>-6.3734657387656226E-12</v>
      </c>
      <c r="G86" s="26">
        <f t="shared" si="10"/>
        <v>1.3206486603506537E-9</v>
      </c>
      <c r="I86" s="38">
        <f t="shared" si="15"/>
        <v>1</v>
      </c>
    </row>
    <row r="87" spans="1:9" x14ac:dyDescent="0.2">
      <c r="A87" s="23" t="str">
        <f t="shared" si="11"/>
        <v/>
      </c>
      <c r="B87" s="26">
        <f t="shared" si="12"/>
        <v>1.3206486603506537E-9</v>
      </c>
      <c r="C87" s="32">
        <f t="shared" si="13"/>
        <v>2.7306115494749136E-2</v>
      </c>
      <c r="D87" s="26">
        <f t="shared" si="8"/>
        <v>6.4043733186162906E-12</v>
      </c>
      <c r="E87" s="26">
        <f t="shared" si="14"/>
        <v>0</v>
      </c>
      <c r="F87" s="26">
        <f t="shared" si="9"/>
        <v>-6.4043733186162906E-12</v>
      </c>
      <c r="G87" s="26">
        <f t="shared" si="10"/>
        <v>1.3270530336692699E-9</v>
      </c>
      <c r="I87" s="38">
        <f t="shared" si="15"/>
        <v>1</v>
      </c>
    </row>
    <row r="88" spans="1:9" x14ac:dyDescent="0.2">
      <c r="A88" s="23" t="str">
        <f t="shared" si="11"/>
        <v/>
      </c>
      <c r="B88" s="26">
        <f t="shared" si="12"/>
        <v>1.3270530336692699E-9</v>
      </c>
      <c r="C88" s="32">
        <f t="shared" si="13"/>
        <v>2.7306115494749136E-2</v>
      </c>
      <c r="D88" s="26">
        <f t="shared" si="8"/>
        <v>6.4354307821458516E-12</v>
      </c>
      <c r="E88" s="26">
        <f t="shared" si="14"/>
        <v>0</v>
      </c>
      <c r="F88" s="26">
        <f t="shared" si="9"/>
        <v>-6.4354307821458516E-12</v>
      </c>
      <c r="G88" s="26">
        <f t="shared" si="10"/>
        <v>1.3334884644514159E-9</v>
      </c>
      <c r="I88" s="38">
        <f t="shared" si="15"/>
        <v>1</v>
      </c>
    </row>
    <row r="89" spans="1:9" x14ac:dyDescent="0.2">
      <c r="A89" s="23" t="str">
        <f t="shared" si="11"/>
        <v/>
      </c>
      <c r="B89" s="26">
        <f t="shared" si="12"/>
        <v>1.3334884644514159E-9</v>
      </c>
      <c r="C89" s="32">
        <f t="shared" si="13"/>
        <v>2.7306115494749136E-2</v>
      </c>
      <c r="D89" s="26">
        <f t="shared" si="8"/>
        <v>6.4666388562024552E-12</v>
      </c>
      <c r="E89" s="26">
        <f t="shared" si="14"/>
        <v>0</v>
      </c>
      <c r="F89" s="26">
        <f t="shared" si="9"/>
        <v>-6.4666388562024552E-12</v>
      </c>
      <c r="G89" s="26">
        <f t="shared" si="10"/>
        <v>1.3399551033076182E-9</v>
      </c>
      <c r="I89" s="38">
        <f t="shared" si="15"/>
        <v>1</v>
      </c>
    </row>
    <row r="90" spans="1:9" x14ac:dyDescent="0.2">
      <c r="A90" s="23" t="str">
        <f t="shared" si="11"/>
        <v/>
      </c>
      <c r="B90" s="26">
        <f t="shared" si="12"/>
        <v>1.3399551033076182E-9</v>
      </c>
      <c r="C90" s="32">
        <f t="shared" si="13"/>
        <v>2.7306115494749136E-2</v>
      </c>
      <c r="D90" s="26">
        <f t="shared" si="8"/>
        <v>6.4979982711590367E-12</v>
      </c>
      <c r="E90" s="26">
        <f t="shared" si="14"/>
        <v>0</v>
      </c>
      <c r="F90" s="26">
        <f t="shared" si="9"/>
        <v>-6.4979982711590367E-12</v>
      </c>
      <c r="G90" s="26">
        <f t="shared" si="10"/>
        <v>1.3464531015787774E-9</v>
      </c>
      <c r="I90" s="38">
        <f t="shared" si="15"/>
        <v>1</v>
      </c>
    </row>
    <row r="91" spans="1:9" x14ac:dyDescent="0.2">
      <c r="A91" s="23" t="str">
        <f t="shared" si="11"/>
        <v/>
      </c>
      <c r="B91" s="26">
        <f t="shared" si="12"/>
        <v>1.3464531015787774E-9</v>
      </c>
      <c r="C91" s="32">
        <f t="shared" si="13"/>
        <v>2.7306115494749136E-2</v>
      </c>
      <c r="D91" s="26">
        <f t="shared" si="8"/>
        <v>6.5295097609304167E-12</v>
      </c>
      <c r="E91" s="26">
        <f t="shared" si="14"/>
        <v>0</v>
      </c>
      <c r="F91" s="26">
        <f t="shared" si="9"/>
        <v>-6.5295097609304167E-12</v>
      </c>
      <c r="G91" s="26">
        <f t="shared" si="10"/>
        <v>1.3529826113397078E-9</v>
      </c>
      <c r="I91" s="38">
        <f t="shared" si="15"/>
        <v>1</v>
      </c>
    </row>
    <row r="92" spans="1:9" x14ac:dyDescent="0.2">
      <c r="A92" s="23" t="str">
        <f t="shared" si="11"/>
        <v/>
      </c>
      <c r="B92" s="26">
        <f t="shared" si="12"/>
        <v>1.3529826113397078E-9</v>
      </c>
      <c r="C92" s="32">
        <f t="shared" si="13"/>
        <v>2.7306115494749136E-2</v>
      </c>
      <c r="D92" s="26">
        <f t="shared" si="8"/>
        <v>6.5611740629904696E-12</v>
      </c>
      <c r="E92" s="26">
        <f t="shared" si="14"/>
        <v>0</v>
      </c>
      <c r="F92" s="26">
        <f t="shared" si="9"/>
        <v>-6.5611740629904696E-12</v>
      </c>
      <c r="G92" s="26">
        <f t="shared" si="10"/>
        <v>1.3595437854026982E-9</v>
      </c>
      <c r="I92" s="38">
        <f t="shared" si="15"/>
        <v>1</v>
      </c>
    </row>
    <row r="93" spans="1:9" x14ac:dyDescent="0.2">
      <c r="A93" s="23" t="str">
        <f t="shared" si="11"/>
        <v/>
      </c>
      <c r="B93" s="26">
        <f t="shared" si="12"/>
        <v>1.3595437854026982E-9</v>
      </c>
      <c r="C93" s="32">
        <f t="shared" si="13"/>
        <v>2.7306115494749136E-2</v>
      </c>
      <c r="D93" s="26">
        <f t="shared" si="8"/>
        <v>6.5929919183893891E-12</v>
      </c>
      <c r="E93" s="26">
        <f t="shared" si="14"/>
        <v>0</v>
      </c>
      <c r="F93" s="26">
        <f t="shared" si="9"/>
        <v>-6.5929919183893891E-12</v>
      </c>
      <c r="G93" s="26">
        <f t="shared" si="10"/>
        <v>1.3661367773210876E-9</v>
      </c>
      <c r="I93" s="38">
        <f t="shared" si="15"/>
        <v>1</v>
      </c>
    </row>
    <row r="94" spans="1:9" x14ac:dyDescent="0.2">
      <c r="A94" s="23" t="str">
        <f t="shared" si="11"/>
        <v/>
      </c>
      <c r="B94" s="26">
        <f t="shared" si="12"/>
        <v>1.3661367773210876E-9</v>
      </c>
      <c r="C94" s="32">
        <f t="shared" si="13"/>
        <v>2.7306115494749136E-2</v>
      </c>
      <c r="D94" s="26">
        <f t="shared" si="8"/>
        <v>6.624964071771027E-12</v>
      </c>
      <c r="E94" s="26">
        <f t="shared" si="14"/>
        <v>0</v>
      </c>
      <c r="F94" s="26">
        <f t="shared" si="9"/>
        <v>-6.624964071771027E-12</v>
      </c>
      <c r="G94" s="26">
        <f t="shared" si="10"/>
        <v>1.3727617413928586E-9</v>
      </c>
      <c r="I94" s="38">
        <f t="shared" si="15"/>
        <v>1</v>
      </c>
    </row>
    <row r="95" spans="1:9" x14ac:dyDescent="0.2">
      <c r="A95" s="23" t="str">
        <f t="shared" si="11"/>
        <v/>
      </c>
      <c r="B95" s="26">
        <f t="shared" si="12"/>
        <v>1.3727617413928586E-9</v>
      </c>
      <c r="C95" s="32">
        <f t="shared" si="13"/>
        <v>2.7306115494749136E-2</v>
      </c>
      <c r="D95" s="26">
        <f t="shared" si="8"/>
        <v>6.6570912713903233E-12</v>
      </c>
      <c r="E95" s="26">
        <f t="shared" si="14"/>
        <v>0</v>
      </c>
      <c r="F95" s="26">
        <f t="shared" si="9"/>
        <v>-6.6570912713903233E-12</v>
      </c>
      <c r="G95" s="26">
        <f t="shared" si="10"/>
        <v>1.379418832664249E-9</v>
      </c>
      <c r="I95" s="38">
        <f t="shared" si="15"/>
        <v>1</v>
      </c>
    </row>
    <row r="96" spans="1:9" x14ac:dyDescent="0.2">
      <c r="A96" s="23" t="str">
        <f t="shared" si="11"/>
        <v/>
      </c>
      <c r="B96" s="26">
        <f t="shared" si="12"/>
        <v>1.379418832664249E-9</v>
      </c>
      <c r="C96" s="32">
        <f t="shared" si="13"/>
        <v>2.7306115494749136E-2</v>
      </c>
      <c r="D96" s="26">
        <f t="shared" si="8"/>
        <v>6.6893742691308165E-12</v>
      </c>
      <c r="E96" s="26">
        <f t="shared" si="14"/>
        <v>0</v>
      </c>
      <c r="F96" s="26">
        <f t="shared" si="9"/>
        <v>-6.6893742691308165E-12</v>
      </c>
      <c r="G96" s="26">
        <f t="shared" si="10"/>
        <v>1.3861082069333798E-9</v>
      </c>
      <c r="I96" s="38">
        <f t="shared" si="15"/>
        <v>1</v>
      </c>
    </row>
    <row r="97" spans="1:10" x14ac:dyDescent="0.2">
      <c r="A97" s="23" t="str">
        <f t="shared" si="11"/>
        <v/>
      </c>
      <c r="B97" s="26">
        <f t="shared" si="12"/>
        <v>1.3861082069333798E-9</v>
      </c>
      <c r="C97" s="32">
        <f t="shared" si="13"/>
        <v>2.7306115494749136E-2</v>
      </c>
      <c r="D97" s="26">
        <f t="shared" si="8"/>
        <v>6.7218138205222401E-12</v>
      </c>
      <c r="E97" s="26">
        <f t="shared" si="14"/>
        <v>0</v>
      </c>
      <c r="F97" s="26">
        <f t="shared" si="9"/>
        <v>-6.7218138205222401E-12</v>
      </c>
      <c r="G97" s="26">
        <f t="shared" si="10"/>
        <v>1.3928300207539021E-9</v>
      </c>
      <c r="I97" s="38">
        <f t="shared" si="15"/>
        <v>1</v>
      </c>
    </row>
    <row r="98" spans="1:10" x14ac:dyDescent="0.2">
      <c r="A98" s="23" t="str">
        <f t="shared" si="11"/>
        <v/>
      </c>
      <c r="B98" s="26">
        <f t="shared" si="12"/>
        <v>1.3928300207539021E-9</v>
      </c>
      <c r="C98" s="32">
        <f t="shared" si="13"/>
        <v>2.7306115494749136E-2</v>
      </c>
      <c r="D98" s="26">
        <f t="shared" si="8"/>
        <v>6.7544106847582045E-12</v>
      </c>
      <c r="E98" s="26">
        <f t="shared" si="14"/>
        <v>0</v>
      </c>
      <c r="F98" s="26">
        <f t="shared" si="9"/>
        <v>-6.7544106847582045E-12</v>
      </c>
      <c r="G98" s="26">
        <f t="shared" si="10"/>
        <v>1.3995844314386602E-9</v>
      </c>
      <c r="I98" s="38">
        <f t="shared" si="15"/>
        <v>1</v>
      </c>
    </row>
    <row r="99" spans="1:10" x14ac:dyDescent="0.2">
      <c r="A99" s="23" t="str">
        <f t="shared" si="11"/>
        <v/>
      </c>
      <c r="B99" s="26">
        <f t="shared" si="12"/>
        <v>1.3995844314386602E-9</v>
      </c>
      <c r="C99" s="32">
        <f t="shared" si="13"/>
        <v>2.7306115494749136E-2</v>
      </c>
      <c r="D99" s="26">
        <f t="shared" si="8"/>
        <v>6.7871656247139655E-12</v>
      </c>
      <c r="E99" s="26">
        <f t="shared" si="14"/>
        <v>0</v>
      </c>
      <c r="F99" s="26">
        <f t="shared" si="9"/>
        <v>-6.7871656247139655E-12</v>
      </c>
      <c r="G99" s="26">
        <f t="shared" si="10"/>
        <v>1.4063715970633741E-9</v>
      </c>
      <c r="I99" s="38">
        <f t="shared" si="15"/>
        <v>1</v>
      </c>
    </row>
    <row r="100" spans="1:10" x14ac:dyDescent="0.2">
      <c r="A100" s="23" t="str">
        <f t="shared" si="11"/>
        <v/>
      </c>
      <c r="B100" s="26">
        <f t="shared" si="12"/>
        <v>1.4063715970633741E-9</v>
      </c>
      <c r="C100" s="32">
        <f t="shared" si="13"/>
        <v>2.7306115494749136E-2</v>
      </c>
      <c r="D100" s="26">
        <f t="shared" si="8"/>
        <v>6.8200794069642777E-12</v>
      </c>
      <c r="E100" s="26">
        <f t="shared" si="14"/>
        <v>0</v>
      </c>
      <c r="F100" s="26">
        <f t="shared" si="9"/>
        <v>-6.8200794069642777E-12</v>
      </c>
      <c r="G100" s="26">
        <f t="shared" si="10"/>
        <v>1.4131916764703384E-9</v>
      </c>
      <c r="I100" s="38">
        <f t="shared" si="15"/>
        <v>1</v>
      </c>
    </row>
    <row r="101" spans="1:10" x14ac:dyDescent="0.2">
      <c r="A101" s="23" t="str">
        <f t="shared" si="11"/>
        <v/>
      </c>
      <c r="B101" s="26">
        <f t="shared" si="12"/>
        <v>1.4131916764703384E-9</v>
      </c>
      <c r="C101" s="32">
        <f t="shared" si="13"/>
        <v>2.7306115494749136E-2</v>
      </c>
      <c r="D101" s="26">
        <f t="shared" si="8"/>
        <v>6.8531528018013337E-12</v>
      </c>
      <c r="E101" s="26">
        <f t="shared" si="14"/>
        <v>0</v>
      </c>
      <c r="F101" s="26">
        <f t="shared" si="9"/>
        <v>-6.8531528018013337E-12</v>
      </c>
      <c r="G101" s="26">
        <f t="shared" si="10"/>
        <v>1.4200448292721398E-9</v>
      </c>
      <c r="I101" s="38">
        <f t="shared" si="15"/>
        <v>1</v>
      </c>
    </row>
    <row r="102" spans="1:10" x14ac:dyDescent="0.2">
      <c r="A102" s="23" t="str">
        <f t="shared" si="11"/>
        <v/>
      </c>
      <c r="B102" s="26">
        <f t="shared" si="12"/>
        <v>1.4200448292721398E-9</v>
      </c>
      <c r="C102" s="32">
        <f t="shared" si="13"/>
        <v>2.7306115494749136E-2</v>
      </c>
      <c r="D102" s="26">
        <f t="shared" si="8"/>
        <v>6.8863865832527936E-12</v>
      </c>
      <c r="E102" s="26">
        <f t="shared" si="14"/>
        <v>0</v>
      </c>
      <c r="F102" s="26">
        <f>E102-D102</f>
        <v>-6.8863865832527936E-12</v>
      </c>
      <c r="G102" s="26">
        <f>B102-F102</f>
        <v>1.4269312158553925E-9</v>
      </c>
      <c r="H102" s="23" t="s">
        <v>437</v>
      </c>
      <c r="I102" s="38">
        <f t="shared" si="15"/>
        <v>1</v>
      </c>
      <c r="J102" s="23" t="s">
        <v>437</v>
      </c>
    </row>
  </sheetData>
  <pageMargins left="0.78740157499999996" right="0.78740157499999996" top="0.984251969" bottom="0.984251969" header="0.4921259845" footer="0.4921259845"/>
  <pageSetup paperSize="9"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6</vt:i4>
      </vt:variant>
    </vt:vector>
  </HeadingPairs>
  <TitlesOfParts>
    <vt:vector size="6" baseType="lpstr">
      <vt:lpstr>Zadání</vt:lpstr>
      <vt:lpstr>L1-formátování</vt:lpstr>
      <vt:lpstr>L2-základní vzorce</vt:lpstr>
      <vt:lpstr>L4-zpracování dat</vt:lpstr>
      <vt:lpstr>L4-zpracování dat zal</vt:lpstr>
      <vt:lpstr>L5-analýza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Mrnous</cp:lastModifiedBy>
  <cp:lastPrinted>2011-01-10T15:35:34Z</cp:lastPrinted>
  <dcterms:created xsi:type="dcterms:W3CDTF">2011-01-10T13:53:20Z</dcterms:created>
  <dcterms:modified xsi:type="dcterms:W3CDTF">2013-04-06T21:08:09Z</dcterms:modified>
</cp:coreProperties>
</file>